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<sst xmlns="http://schemas.openxmlformats.org/spreadsheetml/2006/main" count="1811" uniqueCount="1034">
  <si>
    <t>JA8ARY</t>
  </si>
  <si>
    <t>12:10J</t>
  </si>
  <si>
    <t>SSB</t>
  </si>
  <si>
    <t xml:space="preserve">J* </t>
  </si>
  <si>
    <t>藤林</t>
  </si>
  <si>
    <t>北海道石狩市</t>
  </si>
  <si>
    <t>JR1KJU</t>
  </si>
  <si>
    <t>12:12J</t>
  </si>
  <si>
    <t>久保田</t>
  </si>
  <si>
    <t>茨城県新治郡霞ヶ浦町</t>
  </si>
  <si>
    <t>JE8JSX</t>
  </si>
  <si>
    <t>12:14J</t>
  </si>
  <si>
    <t>坂森</t>
  </si>
  <si>
    <t>北海道空知郡(上川)中富良野町</t>
  </si>
  <si>
    <t>JA0UP/1</t>
  </si>
  <si>
    <t>12:15J</t>
  </si>
  <si>
    <t>加藤</t>
  </si>
  <si>
    <t>JL1BFC</t>
  </si>
  <si>
    <t>12:17J</t>
  </si>
  <si>
    <t>林</t>
  </si>
  <si>
    <t>埼玉県越谷市</t>
  </si>
  <si>
    <t>JA6CBJ/1</t>
  </si>
  <si>
    <t>12:18J</t>
  </si>
  <si>
    <t>淵脇</t>
  </si>
  <si>
    <t>南アルプス市</t>
  </si>
  <si>
    <t>JA1PBC</t>
  </si>
  <si>
    <t>12:21J</t>
  </si>
  <si>
    <t>新島  浩</t>
  </si>
  <si>
    <t>東京都三鷹市井口</t>
  </si>
  <si>
    <t>JA8LJF</t>
  </si>
  <si>
    <t>12:22J</t>
  </si>
  <si>
    <t>佐々木</t>
  </si>
  <si>
    <t>北海道旭川市</t>
  </si>
  <si>
    <t>JA0QE</t>
  </si>
  <si>
    <t>12:25J</t>
  </si>
  <si>
    <t>小松</t>
  </si>
  <si>
    <t>長野県塩尻市</t>
  </si>
  <si>
    <t>JI2SSP</t>
  </si>
  <si>
    <t>12:26J</t>
  </si>
  <si>
    <t>平岡  守</t>
  </si>
  <si>
    <t>岐阜県加茂郡川辺町</t>
  </si>
  <si>
    <t>PKT:@JA2BAS</t>
  </si>
  <si>
    <t>JR8JRM</t>
  </si>
  <si>
    <t>12:28J</t>
  </si>
  <si>
    <t>三浦</t>
  </si>
  <si>
    <t>北海道上川郡(十勝)新得町</t>
  </si>
  <si>
    <t>JF0BPT/0</t>
  </si>
  <si>
    <t>12:29J</t>
  </si>
  <si>
    <t>澤谷</t>
  </si>
  <si>
    <t>長野県松本市</t>
  </si>
  <si>
    <t>7N1EEI</t>
  </si>
  <si>
    <t>12:30J</t>
  </si>
  <si>
    <t>藤生 一政</t>
  </si>
  <si>
    <t>群馬県新田郡笠懸町</t>
  </si>
  <si>
    <t>ﾌｼﾞｳ です ﾒｲﾝ 430MHZ SSB</t>
  </si>
  <si>
    <t>JH1MXV</t>
  </si>
  <si>
    <t>12:31J</t>
  </si>
  <si>
    <t>羽鳥</t>
  </si>
  <si>
    <t>群馬県前橋市</t>
  </si>
  <si>
    <t>JI1DXM</t>
  </si>
  <si>
    <t>12:35J</t>
  </si>
  <si>
    <t>山田</t>
  </si>
  <si>
    <t>横浜市中区</t>
  </si>
  <si>
    <t>JA1ISJ</t>
  </si>
  <si>
    <t>12:38J</t>
  </si>
  <si>
    <t>横浜市港北区</t>
  </si>
  <si>
    <t>JE7CWH</t>
  </si>
  <si>
    <t>12:42J</t>
  </si>
  <si>
    <t>鈴木</t>
  </si>
  <si>
    <t>岩手県盛岡市</t>
  </si>
  <si>
    <t>06P</t>
  </si>
  <si>
    <t>JA8XCS</t>
  </si>
  <si>
    <t>12:44J</t>
  </si>
  <si>
    <t>根本</t>
  </si>
  <si>
    <t>北海道北広島市</t>
  </si>
  <si>
    <t>JA9GAZ</t>
  </si>
  <si>
    <t>12:46J</t>
  </si>
  <si>
    <t>北</t>
  </si>
  <si>
    <t>富山県新湊市</t>
  </si>
  <si>
    <t>JH7GZF/7</t>
  </si>
  <si>
    <t>12:49J</t>
  </si>
  <si>
    <t>徳山</t>
  </si>
  <si>
    <t>岩手県陸前高田市</t>
  </si>
  <si>
    <t>JA1KOM</t>
  </si>
  <si>
    <t>12:52J</t>
  </si>
  <si>
    <t>JM7EJW</t>
  </si>
  <si>
    <t>12:56J</t>
  </si>
  <si>
    <t>横田</t>
  </si>
  <si>
    <t>JE0ANW/0</t>
  </si>
  <si>
    <t>12:58J</t>
  </si>
  <si>
    <t>吉沢</t>
  </si>
  <si>
    <t>長野県南安曇郡豊科町</t>
  </si>
  <si>
    <t>7M2KDH</t>
  </si>
  <si>
    <t>13:01J</t>
  </si>
  <si>
    <t>栃木県宇都宮市</t>
  </si>
  <si>
    <t>JL4LHB</t>
  </si>
  <si>
    <t>13:07J</t>
  </si>
  <si>
    <t>植木</t>
  </si>
  <si>
    <t>山口県下関市</t>
  </si>
  <si>
    <t>JA6CLY</t>
  </si>
  <si>
    <t>13:09J</t>
  </si>
  <si>
    <t>宮本</t>
  </si>
  <si>
    <t>北九州市八幡西区</t>
  </si>
  <si>
    <t>JA7ECT</t>
  </si>
  <si>
    <t>13:12J</t>
  </si>
  <si>
    <t>黒田</t>
  </si>
  <si>
    <t>福島県双葉郡楢葉町</t>
  </si>
  <si>
    <t>JF7MYH</t>
  </si>
  <si>
    <t>13:17J</t>
  </si>
  <si>
    <t>名取</t>
  </si>
  <si>
    <t>仙台市宮城野区</t>
  </si>
  <si>
    <t>JH8XTV</t>
  </si>
  <si>
    <t>13:27J</t>
  </si>
  <si>
    <t>北海道江別市</t>
  </si>
  <si>
    <t>JA7VTG</t>
  </si>
  <si>
    <t>13:33J</t>
  </si>
  <si>
    <t>宮城県仙台市</t>
  </si>
  <si>
    <t>JA7DAK</t>
  </si>
  <si>
    <t>13:37J</t>
  </si>
  <si>
    <t>松本</t>
  </si>
  <si>
    <t>宮城県石巻市</t>
  </si>
  <si>
    <t>JA0FCV</t>
  </si>
  <si>
    <t>13:38J</t>
  </si>
  <si>
    <t>新潟県新潟市</t>
  </si>
  <si>
    <t>JA6UGE</t>
  </si>
  <si>
    <t>13:41J</t>
  </si>
  <si>
    <t>安藤</t>
  </si>
  <si>
    <t>北九州市小倉北区</t>
  </si>
  <si>
    <t>JN7WDL</t>
  </si>
  <si>
    <t>13:45J</t>
  </si>
  <si>
    <t>三戸</t>
  </si>
  <si>
    <t>山形県天童市</t>
  </si>
  <si>
    <t>JH0OXS</t>
  </si>
  <si>
    <t>13:47J</t>
  </si>
  <si>
    <t>内堀</t>
  </si>
  <si>
    <t>長野県飯山市</t>
  </si>
  <si>
    <t>JO7HSL</t>
  </si>
  <si>
    <t>13:58J</t>
  </si>
  <si>
    <t>福島県福島市</t>
  </si>
  <si>
    <t>JF8NWA</t>
  </si>
  <si>
    <t>14:07J</t>
  </si>
  <si>
    <t>竹村</t>
  </si>
  <si>
    <t>北海道函館市</t>
  </si>
  <si>
    <t>JA8DCG</t>
  </si>
  <si>
    <t>14:17J</t>
  </si>
  <si>
    <t>水口</t>
  </si>
  <si>
    <t>北海道伊達市</t>
  </si>
  <si>
    <t>JA6RL</t>
  </si>
  <si>
    <t>12:07J</t>
  </si>
  <si>
    <t>JA2PVN/2</t>
  </si>
  <si>
    <t>小林</t>
  </si>
  <si>
    <t>三重県亀山市</t>
  </si>
  <si>
    <t>JA6PXH/6</t>
  </si>
  <si>
    <t>12:19J</t>
  </si>
  <si>
    <t>JE3QFL/3</t>
  </si>
  <si>
    <t>上野</t>
  </si>
  <si>
    <t>奈良県御所市</t>
  </si>
  <si>
    <t>JM3RUU</t>
  </si>
  <si>
    <t>中西</t>
  </si>
  <si>
    <t>兵庫県赤穂郡上郡町</t>
  </si>
  <si>
    <t>JF3RIV</t>
  </si>
  <si>
    <t>12:32J</t>
  </si>
  <si>
    <t>飯田</t>
  </si>
  <si>
    <t>大阪府三島郡島本町</t>
  </si>
  <si>
    <t>JH4CIJ</t>
  </si>
  <si>
    <t>JA6FKZ</t>
  </si>
  <si>
    <t>12:37J</t>
  </si>
  <si>
    <t>JI2DCS</t>
  </si>
  <si>
    <t>12:40J</t>
  </si>
  <si>
    <t>PM75KE</t>
  </si>
  <si>
    <t>松村 有二</t>
  </si>
  <si>
    <t>愛知県西春日井郡新川町</t>
  </si>
  <si>
    <t>GL:PM75KE</t>
  </si>
  <si>
    <t>JR9FME</t>
  </si>
  <si>
    <t>12:41J</t>
  </si>
  <si>
    <t>福井県鯖江市</t>
  </si>
  <si>
    <t>JJ4IZT</t>
  </si>
  <si>
    <t>PM74AO</t>
  </si>
  <si>
    <t>出射 勝巳</t>
  </si>
  <si>
    <t>岡山県岡山市</t>
  </si>
  <si>
    <t>JE6QAV</t>
  </si>
  <si>
    <t>12:45J</t>
  </si>
  <si>
    <t>宮田</t>
  </si>
  <si>
    <t>長崎県南高来郡加津佐町</t>
  </si>
  <si>
    <t>JL4WOO</t>
  </si>
  <si>
    <t>12:48J</t>
  </si>
  <si>
    <t>中野</t>
  </si>
  <si>
    <t>JA6HPP</t>
  </si>
  <si>
    <t>JH4WMI</t>
  </si>
  <si>
    <t>草場</t>
  </si>
  <si>
    <t>山口県美祢市</t>
  </si>
  <si>
    <t>JE3OKZ</t>
  </si>
  <si>
    <t>13:00J</t>
  </si>
  <si>
    <t>PM74XX</t>
  </si>
  <si>
    <t>松井 久明</t>
  </si>
  <si>
    <t>滋賀県大津市大江   GL:PM74XX</t>
  </si>
  <si>
    <t>3.5～1200MHzまでｵｰﾙﾊﾞﾝﾄﾞQRV</t>
  </si>
  <si>
    <t>JA4BBP</t>
  </si>
  <si>
    <t>13:03J</t>
  </si>
  <si>
    <t>三宅</t>
  </si>
  <si>
    <t>岡山県倉敷市</t>
  </si>
  <si>
    <t>JA4SPG</t>
  </si>
  <si>
    <t>13:05J</t>
  </si>
  <si>
    <t>JA5CUE</t>
  </si>
  <si>
    <t>13:06J</t>
  </si>
  <si>
    <t>山川</t>
  </si>
  <si>
    <t>高知県高知市</t>
  </si>
  <si>
    <t>JR4URK</t>
  </si>
  <si>
    <t>清水</t>
  </si>
  <si>
    <t>岡山県久米郡久米南町</t>
  </si>
  <si>
    <t>JK4RPS</t>
  </si>
  <si>
    <t>猪木</t>
  </si>
  <si>
    <t>広島県東広島市</t>
  </si>
  <si>
    <t>JI5LPF</t>
  </si>
  <si>
    <t>永峰</t>
  </si>
  <si>
    <t>香川県高松市</t>
  </si>
  <si>
    <t>JA4XZR</t>
  </si>
  <si>
    <t>13:10J</t>
  </si>
  <si>
    <t>福岡</t>
  </si>
  <si>
    <t>JA5YR</t>
  </si>
  <si>
    <t>13:11J</t>
  </si>
  <si>
    <t>大西</t>
  </si>
  <si>
    <t>香川県丸亀市</t>
  </si>
  <si>
    <t>JO3FOT/4</t>
  </si>
  <si>
    <t>13:15J</t>
  </si>
  <si>
    <t>JA3JY</t>
  </si>
  <si>
    <t>大阪府高槻市</t>
  </si>
  <si>
    <t>JH6LIQ</t>
  </si>
  <si>
    <t>13:16J</t>
  </si>
  <si>
    <t>PM51GM</t>
  </si>
  <si>
    <t>野崎  博</t>
  </si>
  <si>
    <t>鹿児島県鹿児島市東谷山</t>
  </si>
  <si>
    <t>県内 移動運用中 GL:PM51GM</t>
  </si>
  <si>
    <t>JR4IQE</t>
  </si>
  <si>
    <t>13:20J</t>
  </si>
  <si>
    <t>大矢</t>
  </si>
  <si>
    <t>島根県邑智郡瑞穂町</t>
  </si>
  <si>
    <t>JL3CRS</t>
  </si>
  <si>
    <t>13:21J</t>
  </si>
  <si>
    <t>高野</t>
  </si>
  <si>
    <t>京都府長岡京市</t>
  </si>
  <si>
    <t>JR6IDJ</t>
  </si>
  <si>
    <t>13:22J</t>
  </si>
  <si>
    <t>田上</t>
  </si>
  <si>
    <t>鹿児島県川内市</t>
  </si>
  <si>
    <t>JA0CCL</t>
  </si>
  <si>
    <t>13:24J</t>
  </si>
  <si>
    <t>PM86WF</t>
  </si>
  <si>
    <t>宮川 英夫</t>
  </si>
  <si>
    <t>長野県南安曇郡三郷村温</t>
  </si>
  <si>
    <t>GL:PM86WF</t>
  </si>
  <si>
    <t>JA2CXF</t>
  </si>
  <si>
    <t>13:26J</t>
  </si>
  <si>
    <t>太田</t>
  </si>
  <si>
    <t>静岡県藤枝市</t>
  </si>
  <si>
    <t>JH0JDV</t>
  </si>
  <si>
    <t>13:30J</t>
  </si>
  <si>
    <t>JO6ESH</t>
  </si>
  <si>
    <t>13:32J</t>
  </si>
  <si>
    <t>勝木</t>
  </si>
  <si>
    <t>熊本県芦北郡津奈木町</t>
  </si>
  <si>
    <t>JG3APD</t>
  </si>
  <si>
    <t>13:35J</t>
  </si>
  <si>
    <t>越後</t>
  </si>
  <si>
    <t>京都市北区</t>
  </si>
  <si>
    <t>JG6TYN</t>
  </si>
  <si>
    <t>松山</t>
  </si>
  <si>
    <t>福岡県春日市</t>
  </si>
  <si>
    <t>JA4DWG</t>
  </si>
  <si>
    <t>13:40J</t>
  </si>
  <si>
    <t>松浦</t>
  </si>
  <si>
    <t>JA6JCL</t>
  </si>
  <si>
    <t>中平</t>
  </si>
  <si>
    <t>宮崎県宮崎市</t>
  </si>
  <si>
    <t>JA5IO</t>
  </si>
  <si>
    <t>高松正孝</t>
  </si>
  <si>
    <t xml:space="preserve"> 松山市歩行町２－１－９</t>
  </si>
  <si>
    <t>JH6FDM</t>
  </si>
  <si>
    <t>13:46J</t>
  </si>
  <si>
    <t>JA6CEJ</t>
  </si>
  <si>
    <t>JA5AMP</t>
  </si>
  <si>
    <t>13:50J</t>
  </si>
  <si>
    <t>井関</t>
  </si>
  <si>
    <t>徳島県徳島市</t>
  </si>
  <si>
    <t>JG6BGP</t>
  </si>
  <si>
    <t>13:52J</t>
  </si>
  <si>
    <t>上原</t>
  </si>
  <si>
    <t>宮崎県えびの市</t>
  </si>
  <si>
    <t>JK4HMW</t>
  </si>
  <si>
    <t>14:01J</t>
  </si>
  <si>
    <t>木村</t>
  </si>
  <si>
    <t>C 33L                       33L</t>
  </si>
  <si>
    <t>14:03J</t>
  </si>
  <si>
    <t>JH4HFF</t>
  </si>
  <si>
    <t>14:06J</t>
  </si>
  <si>
    <t>桧垣</t>
  </si>
  <si>
    <t>広島県福山市</t>
  </si>
  <si>
    <t>14:09J</t>
  </si>
  <si>
    <t>JF2CLU</t>
  </si>
  <si>
    <t>14:12J</t>
  </si>
  <si>
    <t>伏屋 英典</t>
  </si>
  <si>
    <t>愛知県尾西市西中野</t>
  </si>
  <si>
    <t>ﾌｾﾔです! JARL終身会員!</t>
  </si>
  <si>
    <t>JI4UMT/4</t>
  </si>
  <si>
    <t>14:16J</t>
  </si>
  <si>
    <t>和田</t>
  </si>
  <si>
    <t>31L</t>
  </si>
  <si>
    <t>JA4SGB</t>
  </si>
  <si>
    <t>14:19J</t>
  </si>
  <si>
    <t>中山</t>
  </si>
  <si>
    <t>山口県豊浦郡豊北町</t>
  </si>
  <si>
    <t>JF6TPI</t>
  </si>
  <si>
    <t>14:28J</t>
  </si>
  <si>
    <t>桝谷</t>
  </si>
  <si>
    <t>長崎県下県郡厳原町</t>
  </si>
  <si>
    <t>JM6TXQ</t>
  </si>
  <si>
    <t>14:30J</t>
  </si>
  <si>
    <t>大分県杵築市</t>
  </si>
  <si>
    <t>JI6IKW</t>
  </si>
  <si>
    <t>14:32J</t>
  </si>
  <si>
    <t>柳原 HIRO</t>
  </si>
  <si>
    <t>福岡県福岡市博多区御供所町</t>
  </si>
  <si>
    <t>ex:JA2NZG,JA3VAD,JA5LTV XYL:JI6IKV</t>
  </si>
  <si>
    <t>JR2APC</t>
  </si>
  <si>
    <t>14:45J</t>
  </si>
  <si>
    <t>山本</t>
  </si>
  <si>
    <t>名古屋市北区</t>
  </si>
  <si>
    <t>JA4KGH</t>
  </si>
  <si>
    <t>14:48J</t>
  </si>
  <si>
    <t>山口県熊毛郡田布施町</t>
  </si>
  <si>
    <t>C 33L                       33M</t>
  </si>
  <si>
    <t>JA6CAT/6</t>
  </si>
  <si>
    <t>14:50J</t>
  </si>
  <si>
    <t>野村</t>
  </si>
  <si>
    <t>福岡県久留米市</t>
  </si>
  <si>
    <t>JA3FKY/3</t>
  </si>
  <si>
    <t>14:54J</t>
  </si>
  <si>
    <t>大阪府岸和田市</t>
  </si>
  <si>
    <t>JA6GDL</t>
  </si>
  <si>
    <t>14:57J</t>
  </si>
  <si>
    <t>八谷</t>
  </si>
  <si>
    <t>佐賀県神埼郡神埼町</t>
  </si>
  <si>
    <t>JJ6AJA</t>
  </si>
  <si>
    <t>15:09J</t>
  </si>
  <si>
    <t>佐賀県武雄市</t>
  </si>
  <si>
    <t>JK3VTT</t>
  </si>
  <si>
    <t>15:11J</t>
  </si>
  <si>
    <t>小早川</t>
  </si>
  <si>
    <t>神戸市北区</t>
  </si>
  <si>
    <t>JA6KTY/6</t>
  </si>
  <si>
    <t>15:16J</t>
  </si>
  <si>
    <t>的場</t>
  </si>
  <si>
    <t>福岡県田川市</t>
  </si>
  <si>
    <t>JP6EAK</t>
  </si>
  <si>
    <t>15:58J</t>
  </si>
  <si>
    <t>船津</t>
  </si>
  <si>
    <t>JF5BVE</t>
  </si>
  <si>
    <t>16:00J</t>
  </si>
  <si>
    <t>JR6JMQ</t>
  </si>
  <si>
    <t>16:03J</t>
  </si>
  <si>
    <t>田尻</t>
  </si>
  <si>
    <t>福岡県宗像郡福間町</t>
  </si>
  <si>
    <t>C 33L                       40M</t>
  </si>
  <si>
    <t>JO6SNH/6</t>
  </si>
  <si>
    <t>16:07J</t>
  </si>
  <si>
    <t>岡野 耕一</t>
  </si>
  <si>
    <t>宮崎県小林市大字提</t>
  </si>
  <si>
    <t>JA6DFR</t>
  </si>
  <si>
    <t>16:18J</t>
  </si>
  <si>
    <t xml:space="preserve">N  </t>
  </si>
  <si>
    <t>西尾</t>
  </si>
  <si>
    <t>長崎県西彼杵郡琴海町</t>
  </si>
  <si>
    <t>JM4FYX</t>
  </si>
  <si>
    <t>岡</t>
  </si>
  <si>
    <t>島根県出雲市</t>
  </si>
  <si>
    <t>JA4KCG/4</t>
  </si>
  <si>
    <t>16:22J</t>
  </si>
  <si>
    <t>吉岡</t>
  </si>
  <si>
    <t>JH6AQJ</t>
  </si>
  <si>
    <t>16:26J</t>
  </si>
  <si>
    <t>岩本</t>
  </si>
  <si>
    <t>北九州市八幡東区</t>
  </si>
  <si>
    <t>7J4ADP</t>
  </si>
  <si>
    <t>16:29J</t>
  </si>
  <si>
    <t>PM64FJ</t>
  </si>
  <si>
    <t>松山 春一</t>
  </si>
  <si>
    <t>広島市中区         GL:PM64FJ</t>
  </si>
  <si>
    <t>釣ｷﾁ HL,DSに転送OK!</t>
  </si>
  <si>
    <t>JA6AMM</t>
  </si>
  <si>
    <t>16:34J</t>
  </si>
  <si>
    <t>吉田</t>
  </si>
  <si>
    <t>福岡県筑紫郡那珂川町</t>
  </si>
  <si>
    <t>JF6DJA</t>
  </si>
  <si>
    <t>16:38J</t>
  </si>
  <si>
    <t>村上 澄夫</t>
  </si>
  <si>
    <t>熊本県熊本市</t>
  </si>
  <si>
    <t>JA6QHX</t>
  </si>
  <si>
    <t>16:43J</t>
  </si>
  <si>
    <t>中村</t>
  </si>
  <si>
    <t>福岡県大牟田市</t>
  </si>
  <si>
    <t>JK6CSS</t>
  </si>
  <si>
    <t>16:44J</t>
  </si>
  <si>
    <t>福岡県太宰府市</t>
  </si>
  <si>
    <t>JH4GJR</t>
  </si>
  <si>
    <t>22:02J</t>
  </si>
  <si>
    <t>田岡 俊哉</t>
  </si>
  <si>
    <t>広島市安芸区</t>
  </si>
  <si>
    <t>IOTA挑戦中!</t>
  </si>
  <si>
    <t>JG0ICP</t>
  </si>
  <si>
    <t>22:06J</t>
  </si>
  <si>
    <t>小川</t>
  </si>
  <si>
    <t>新潟県見附市</t>
  </si>
  <si>
    <t>JA6HXW/6</t>
  </si>
  <si>
    <t>22:08J</t>
  </si>
  <si>
    <t>丸山</t>
  </si>
  <si>
    <t>熊本県玉名市</t>
  </si>
  <si>
    <t>C 33L                       43M</t>
  </si>
  <si>
    <t>JF2OZW</t>
  </si>
  <si>
    <t>松尾</t>
  </si>
  <si>
    <t>愛知県大府市</t>
  </si>
  <si>
    <t>JM4MDV/4</t>
  </si>
  <si>
    <t>22:09J</t>
  </si>
  <si>
    <t>山口県光市</t>
  </si>
  <si>
    <t>JA3UCO</t>
  </si>
  <si>
    <t>22:10J</t>
  </si>
  <si>
    <t>細川</t>
  </si>
  <si>
    <t>静岡県静岡市</t>
  </si>
  <si>
    <t>JI3NLL</t>
  </si>
  <si>
    <t>22:11J</t>
  </si>
  <si>
    <t>稲垣</t>
  </si>
  <si>
    <t>奈良県奈良市</t>
  </si>
  <si>
    <t>JI7ADI</t>
  </si>
  <si>
    <t>22:14J</t>
  </si>
  <si>
    <t>宮城県柴田郡柴田町</t>
  </si>
  <si>
    <t>JA8VY</t>
  </si>
  <si>
    <t>早坂</t>
  </si>
  <si>
    <t>北海道北見市</t>
  </si>
  <si>
    <t>JJ3IVZ</t>
  </si>
  <si>
    <t>22:20J</t>
  </si>
  <si>
    <t>PM75MD</t>
  </si>
  <si>
    <t>磯貝  進</t>
  </si>
  <si>
    <t>兵庫県氷上郡柏原町 GL:PM75MD</t>
  </si>
  <si>
    <t>ｲｿｶﾞｲです! 7MHzﾒｲﾝ</t>
  </si>
  <si>
    <t>JN7LCE</t>
  </si>
  <si>
    <t>22:21J</t>
  </si>
  <si>
    <t>JH2EUO</t>
  </si>
  <si>
    <t>22:25J</t>
  </si>
  <si>
    <t>PM84QT</t>
  </si>
  <si>
    <t>堀内 豊加</t>
  </si>
  <si>
    <t>愛知県豊川市蔵子   GL:PM84QT</t>
  </si>
  <si>
    <t>FWD-BBS:@JH2EUO</t>
  </si>
  <si>
    <t>JA1HLF</t>
  </si>
  <si>
    <t>平野</t>
  </si>
  <si>
    <t>東京都板橋区</t>
  </si>
  <si>
    <t>JJ3LLT</t>
  </si>
  <si>
    <t>22:26J</t>
  </si>
  <si>
    <t>古家  徹</t>
  </si>
  <si>
    <t>兵庫県加古川市</t>
  </si>
  <si>
    <t>JA8JXC</t>
  </si>
  <si>
    <t>22:17J</t>
  </si>
  <si>
    <t>杉村</t>
  </si>
  <si>
    <t>JA5ERZ</t>
  </si>
  <si>
    <t>22:18J</t>
  </si>
  <si>
    <t>乾</t>
  </si>
  <si>
    <t>徳島県板野郡上板町</t>
  </si>
  <si>
    <t>JA4PXE</t>
  </si>
  <si>
    <t>22:29J</t>
  </si>
  <si>
    <t>桑原</t>
  </si>
  <si>
    <t>山口県徳山市</t>
  </si>
  <si>
    <t>JH4FRP</t>
  </si>
  <si>
    <t>22:30J</t>
  </si>
  <si>
    <t>JA4NLC</t>
  </si>
  <si>
    <t>22:31J</t>
  </si>
  <si>
    <t>笠木</t>
  </si>
  <si>
    <t>岡山県勝田郡奈義町</t>
  </si>
  <si>
    <t>7～2400MHz QRV</t>
  </si>
  <si>
    <t>JA4MAU</t>
  </si>
  <si>
    <t>22:32J</t>
  </si>
  <si>
    <t>JH4DGN</t>
  </si>
  <si>
    <t>22:33J</t>
  </si>
  <si>
    <t>JL1KYL</t>
  </si>
  <si>
    <t>22:34J</t>
  </si>
  <si>
    <t>川崎市多摩区</t>
  </si>
  <si>
    <t>11H</t>
  </si>
  <si>
    <t>JM1FHL</t>
  </si>
  <si>
    <t>JH0SPH</t>
  </si>
  <si>
    <t>22:36J</t>
  </si>
  <si>
    <t>JH4VLV</t>
  </si>
  <si>
    <t>田口 昉史</t>
  </si>
  <si>
    <t>鳥取県日野郡日野町</t>
  </si>
  <si>
    <t>名前は ﾏｻｼ です</t>
  </si>
  <si>
    <t>JM1JLE</t>
  </si>
  <si>
    <t>JH3GNM</t>
  </si>
  <si>
    <t>22:37J</t>
  </si>
  <si>
    <t>大阪市東淀川区</t>
  </si>
  <si>
    <t>1200MHz ATV運用 3.5～2400MHzまでQRV</t>
  </si>
  <si>
    <t>JE2LPC</t>
  </si>
  <si>
    <t>簗瀬</t>
  </si>
  <si>
    <t>愛知県西加茂郡三好町</t>
  </si>
  <si>
    <t>JR2IME</t>
  </si>
  <si>
    <t>22:40J</t>
  </si>
  <si>
    <t>佐藤</t>
  </si>
  <si>
    <t>愛知県一宮市</t>
  </si>
  <si>
    <t>JA8JFM</t>
  </si>
  <si>
    <t>22:41J</t>
  </si>
  <si>
    <t>捧</t>
  </si>
  <si>
    <t>北海道小樽市</t>
  </si>
  <si>
    <t>JH4SDM</t>
  </si>
  <si>
    <t>22:42J</t>
  </si>
  <si>
    <t>亀原</t>
  </si>
  <si>
    <t>島根県大田市</t>
  </si>
  <si>
    <t>JA4IDC</t>
  </si>
  <si>
    <t>22:43J</t>
  </si>
  <si>
    <t>JH9LDT</t>
  </si>
  <si>
    <t>竹田</t>
  </si>
  <si>
    <t>福井県大飯郡高浜町</t>
  </si>
  <si>
    <t>JG3SKK</t>
  </si>
  <si>
    <t>22:44J</t>
  </si>
  <si>
    <t>高山</t>
  </si>
  <si>
    <t>和歌山県那賀郡粉河町</t>
  </si>
  <si>
    <t>JA2NOS</t>
  </si>
  <si>
    <t>谷口</t>
  </si>
  <si>
    <t>三重県度会郡小俣町</t>
  </si>
  <si>
    <t>JR4KCC</t>
  </si>
  <si>
    <t>22:45J</t>
  </si>
  <si>
    <t>PM64IP</t>
  </si>
  <si>
    <t>今本 博行</t>
  </si>
  <si>
    <t>広島県高田郡吉田町 GL:PM64IP</t>
  </si>
  <si>
    <t>毛利元就とｻﾝﾌﾚｯﾁｪの里よりQRV</t>
  </si>
  <si>
    <t>JF3OTE</t>
  </si>
  <si>
    <t>22:46J</t>
  </si>
  <si>
    <t>門脇</t>
  </si>
  <si>
    <t>愛知県豊田市</t>
  </si>
  <si>
    <t>JS3KVC</t>
  </si>
  <si>
    <t>22:47J</t>
  </si>
  <si>
    <t>JO3LGC</t>
  </si>
  <si>
    <t>兵庫県揖保郡新宮町</t>
  </si>
  <si>
    <t>JF1TNH/2</t>
  </si>
  <si>
    <t>22:48J</t>
  </si>
  <si>
    <t>森田</t>
  </si>
  <si>
    <t>静岡県沼津市</t>
  </si>
  <si>
    <t>JK8EYG</t>
  </si>
  <si>
    <t>22:49J</t>
  </si>
  <si>
    <t>JA5EWH</t>
  </si>
  <si>
    <t>22:51J</t>
  </si>
  <si>
    <t>高橋</t>
  </si>
  <si>
    <t>愛媛県松山市</t>
  </si>
  <si>
    <t>JA6ARJ</t>
  </si>
  <si>
    <t>JH3GFA</t>
  </si>
  <si>
    <t>22:53J</t>
  </si>
  <si>
    <t>PM74RM</t>
  </si>
  <si>
    <t>平田 淳一</t>
  </si>
  <si>
    <t>大阪府堺市         GL:PM74RM</t>
  </si>
  <si>
    <t>1.9-24G 主に430MHz SSB Nif:BYY00122</t>
  </si>
  <si>
    <t>JN4TMK/1</t>
  </si>
  <si>
    <t>22:54J</t>
  </si>
  <si>
    <t>JG1HKC</t>
  </si>
  <si>
    <t>22:55J</t>
  </si>
  <si>
    <t>QM05BT</t>
  </si>
  <si>
    <t>遠藤 幸一郎</t>
  </si>
  <si>
    <t>千葉県印西市発作   GL:QM05BT</t>
  </si>
  <si>
    <t>ko-endo@amy.hi-ho.ne.jp</t>
  </si>
  <si>
    <t>JP3CJO</t>
  </si>
  <si>
    <t>22:56J</t>
  </si>
  <si>
    <t>横井</t>
  </si>
  <si>
    <t>和歌山県日高郡美浜町</t>
  </si>
  <si>
    <t>JH9NMT</t>
  </si>
  <si>
    <t>22:58J</t>
  </si>
  <si>
    <t>JR6AUT</t>
  </si>
  <si>
    <t>上田</t>
  </si>
  <si>
    <t>大分県宇佐市</t>
  </si>
  <si>
    <t>JL6RJN</t>
  </si>
  <si>
    <t>小田  勝</t>
  </si>
  <si>
    <t>北九州市小倉南区</t>
  </si>
  <si>
    <t>福岡県内HF中心に移動運用を行っています</t>
  </si>
  <si>
    <t>JA4JGA</t>
  </si>
  <si>
    <t>JR4NUN</t>
  </si>
  <si>
    <t>23:02J</t>
  </si>
  <si>
    <t>遠藤</t>
  </si>
  <si>
    <t>JR1BFG</t>
  </si>
  <si>
    <t>PM95PQ</t>
  </si>
  <si>
    <t>三橋 高男</t>
  </si>
  <si>
    <t>東京都八王子市宮下町</t>
  </si>
  <si>
    <t>GL:PM95PQ,{ﾐﾂﾊｼ}です.QRV3.5～1200MHz ACC#2216</t>
  </si>
  <si>
    <t>JR4DSM</t>
  </si>
  <si>
    <t>23:03J</t>
  </si>
  <si>
    <t>尾川 圭三</t>
  </si>
  <si>
    <t>山口県山口市湯田温泉</t>
  </si>
  <si>
    <t>HF～1200MHZ QRV ｱﾊﾟﾏﾝHAM ﾃﾞｽ.</t>
  </si>
  <si>
    <t>JA7QJV</t>
  </si>
  <si>
    <t>23:14J</t>
  </si>
  <si>
    <t>相沢</t>
  </si>
  <si>
    <t>秋田県秋田市</t>
  </si>
  <si>
    <t>JA2RDG</t>
  </si>
  <si>
    <t>23:07J</t>
  </si>
  <si>
    <t>JA7LVR</t>
  </si>
  <si>
    <t>山形県東田川郡余目町</t>
  </si>
  <si>
    <t>JJ3TTH</t>
  </si>
  <si>
    <t>23:08J</t>
  </si>
  <si>
    <t>JH6OSR</t>
  </si>
  <si>
    <t>23:09J</t>
  </si>
  <si>
    <t>JN4LSW</t>
  </si>
  <si>
    <t>23:12J</t>
  </si>
  <si>
    <t>JK2HSZ</t>
  </si>
  <si>
    <t>23:13J</t>
  </si>
  <si>
    <t>近藤</t>
  </si>
  <si>
    <t>名古屋市天白区</t>
  </si>
  <si>
    <t>JG3TGI</t>
  </si>
  <si>
    <t>村上</t>
  </si>
  <si>
    <t>兵庫県氷上郡山南町</t>
  </si>
  <si>
    <t>JE4XEP</t>
  </si>
  <si>
    <t>23:15J</t>
  </si>
  <si>
    <t>原田</t>
  </si>
  <si>
    <t>岡山県井原市</t>
  </si>
  <si>
    <t>JE9PFD</t>
  </si>
  <si>
    <t>23:18J</t>
  </si>
  <si>
    <t>中坂</t>
  </si>
  <si>
    <t>石川県金沢市</t>
  </si>
  <si>
    <t>JO1FWF</t>
  </si>
  <si>
    <t>23:19J</t>
  </si>
  <si>
    <t>早乙女 謙弥</t>
  </si>
  <si>
    <t>東京都新宿区津久戸町</t>
  </si>
  <si>
    <t>JH7AXI</t>
  </si>
  <si>
    <t>23:21J</t>
  </si>
  <si>
    <t>鎌田  智</t>
  </si>
  <si>
    <t>宮城県栗原郡築館町</t>
  </si>
  <si>
    <t>06L</t>
  </si>
  <si>
    <t>JA1BDD</t>
  </si>
  <si>
    <t>23:23J</t>
  </si>
  <si>
    <t>埼玉県川口市</t>
  </si>
  <si>
    <t>JO3AYN</t>
  </si>
  <si>
    <t>23:24J</t>
  </si>
  <si>
    <t>JG2KNT</t>
  </si>
  <si>
    <t>23:26J</t>
  </si>
  <si>
    <t>JA2LYK</t>
  </si>
  <si>
    <t>23:28J</t>
  </si>
  <si>
    <t>外山</t>
  </si>
  <si>
    <t>名古屋市中川区</t>
  </si>
  <si>
    <t>JI3MJK</t>
  </si>
  <si>
    <t>23:33J</t>
  </si>
  <si>
    <t>喜多羅</t>
  </si>
  <si>
    <t>大阪府堺市</t>
  </si>
  <si>
    <t>JL2LFK</t>
  </si>
  <si>
    <t>23:36J</t>
  </si>
  <si>
    <t>三重県四日市市</t>
  </si>
  <si>
    <t>21M</t>
  </si>
  <si>
    <t>JH0QYS</t>
  </si>
  <si>
    <t>23:37J</t>
  </si>
  <si>
    <t>河合</t>
  </si>
  <si>
    <t>長野県長野市</t>
  </si>
  <si>
    <t>JJ4LIB</t>
  </si>
  <si>
    <t>23:38J</t>
  </si>
  <si>
    <t>平田</t>
  </si>
  <si>
    <t>広島県賀茂郡黒瀬町</t>
  </si>
  <si>
    <t>JI2UNV</t>
  </si>
  <si>
    <t>23:40J</t>
  </si>
  <si>
    <t>石原</t>
  </si>
  <si>
    <t>名古屋市中村区</t>
  </si>
  <si>
    <t>JI8BUO</t>
  </si>
  <si>
    <t>23:41J</t>
  </si>
  <si>
    <t>辻</t>
  </si>
  <si>
    <t>北海道帯広市</t>
  </si>
  <si>
    <t>JH1IPA</t>
  </si>
  <si>
    <t>23:42J</t>
  </si>
  <si>
    <t>瀧  章</t>
  </si>
  <si>
    <t>神奈川県相模原市西大沼</t>
  </si>
  <si>
    <t>JE4PFM</t>
  </si>
  <si>
    <t>23:44J</t>
  </si>
  <si>
    <t>行安</t>
  </si>
  <si>
    <t>岡山県総社市</t>
  </si>
  <si>
    <t>JF1NBA</t>
  </si>
  <si>
    <t>23:46J</t>
  </si>
  <si>
    <t>佐藤 孝浩</t>
  </si>
  <si>
    <t>埼玉県本庄市北堀</t>
  </si>
  <si>
    <t>7,50,144,430MHZ QRV</t>
  </si>
  <si>
    <t>JA1ARG/3</t>
  </si>
  <si>
    <t>23:47J</t>
  </si>
  <si>
    <t>岡田</t>
  </si>
  <si>
    <t>東京都江戸川区</t>
  </si>
  <si>
    <t>JR4MAW</t>
  </si>
  <si>
    <t>23:50J</t>
  </si>
  <si>
    <t>舛永</t>
  </si>
  <si>
    <t>広島県賀茂郡河内町</t>
  </si>
  <si>
    <t>JN4HXD</t>
  </si>
  <si>
    <t>23:52J</t>
  </si>
  <si>
    <t>JR6QAT</t>
  </si>
  <si>
    <t>23:53J</t>
  </si>
  <si>
    <t>熊本県球磨郡錦町</t>
  </si>
  <si>
    <t>JA1FYS</t>
  </si>
  <si>
    <t>23:54J</t>
  </si>
  <si>
    <t>PM95NH</t>
  </si>
  <si>
    <t>風田川 侑男</t>
  </si>
  <si>
    <t>神奈川県足柄上郡開成町牛島</t>
  </si>
  <si>
    <t>GL:PM95NH</t>
  </si>
  <si>
    <t>JA6FIW</t>
  </si>
  <si>
    <t>23:57J</t>
  </si>
  <si>
    <t>花丸</t>
  </si>
  <si>
    <t>JI8GLY</t>
  </si>
  <si>
    <t>23:59J</t>
  </si>
  <si>
    <t>斎藤  實</t>
  </si>
  <si>
    <t>北海道川上郡標茶町</t>
  </si>
  <si>
    <t>JA6AQN</t>
  </si>
  <si>
    <t>FM</t>
  </si>
  <si>
    <t>秋元</t>
  </si>
  <si>
    <t>福岡県田川郡川崎町</t>
  </si>
  <si>
    <t>JR4RXX</t>
  </si>
  <si>
    <t>12:53J</t>
  </si>
  <si>
    <t>斉藤 正隆</t>
  </si>
  <si>
    <t>山口県下関市梶栗町</t>
  </si>
  <si>
    <t>JQ6UNT</t>
  </si>
  <si>
    <t>金子</t>
  </si>
  <si>
    <t>福岡県</t>
  </si>
  <si>
    <t>C 33L                       40L</t>
  </si>
  <si>
    <t>JM4SQQ</t>
  </si>
  <si>
    <t>13:57J</t>
  </si>
  <si>
    <t>井上</t>
  </si>
  <si>
    <t>山口県山口市</t>
  </si>
  <si>
    <t>JA6XBH</t>
  </si>
  <si>
    <t>14:10J</t>
  </si>
  <si>
    <t>尾鍋</t>
  </si>
  <si>
    <t>北九州市若松区</t>
  </si>
  <si>
    <t>JJ4JXH</t>
  </si>
  <si>
    <t>14:15J</t>
  </si>
  <si>
    <t>三ヶ本</t>
  </si>
  <si>
    <t>JA4XB</t>
  </si>
  <si>
    <t>14:22J</t>
  </si>
  <si>
    <t>山村</t>
  </si>
  <si>
    <t>JL4JOA</t>
  </si>
  <si>
    <t>14:55J</t>
  </si>
  <si>
    <t>島根県松江市</t>
  </si>
  <si>
    <t>JA6VPG</t>
  </si>
  <si>
    <t>16:05J</t>
  </si>
  <si>
    <t>大分県中津市</t>
  </si>
  <si>
    <t>JQ6IEA</t>
  </si>
  <si>
    <t>16:12J</t>
  </si>
  <si>
    <t>末松</t>
  </si>
  <si>
    <t>16:20J</t>
  </si>
  <si>
    <t>JG4KDF</t>
  </si>
  <si>
    <t>17:15J</t>
  </si>
  <si>
    <t>今田</t>
  </si>
  <si>
    <t>JA6MKI/6</t>
  </si>
  <si>
    <t>18:29J</t>
  </si>
  <si>
    <t>40L</t>
  </si>
  <si>
    <t>10:38J</t>
  </si>
  <si>
    <t>JJ4JIR</t>
  </si>
  <si>
    <t>10:41J</t>
  </si>
  <si>
    <t>岩本 安男</t>
  </si>
  <si>
    <t>山口県山口市陶沖古田</t>
  </si>
  <si>
    <t>7,21MHz,又ﾊﾟｹｯﾄ通信QRV</t>
  </si>
  <si>
    <t>JA6XXF</t>
  </si>
  <si>
    <t>10:44J</t>
  </si>
  <si>
    <t>手嶋</t>
  </si>
  <si>
    <t>北九州市門司区</t>
  </si>
  <si>
    <t>JJ4MEA</t>
  </si>
  <si>
    <t>10:53J</t>
  </si>
  <si>
    <t>広島市西区</t>
  </si>
  <si>
    <t>JE3VRJ</t>
  </si>
  <si>
    <t>00:15J</t>
  </si>
  <si>
    <t>JL3LGN</t>
  </si>
  <si>
    <t>00:16J</t>
  </si>
  <si>
    <t>中路</t>
  </si>
  <si>
    <t>兵庫県加古郡稲美町</t>
  </si>
  <si>
    <t>00:17J</t>
  </si>
  <si>
    <t>JF4EGA</t>
  </si>
  <si>
    <t>00:19J</t>
  </si>
  <si>
    <t>飛騨</t>
  </si>
  <si>
    <t>JA8XDM</t>
  </si>
  <si>
    <t>00:38J</t>
  </si>
  <si>
    <t>大沼</t>
  </si>
  <si>
    <t>C 33L                       110M</t>
  </si>
  <si>
    <t>JG8QXB</t>
  </si>
  <si>
    <t>00:43J</t>
  </si>
  <si>
    <t>北海道釧路市</t>
  </si>
  <si>
    <t>JN7LMS</t>
  </si>
  <si>
    <t>00:44J</t>
  </si>
  <si>
    <t>宮城県伊具郡丸森町</t>
  </si>
  <si>
    <t>JA1RRF</t>
  </si>
  <si>
    <t>00:48J</t>
  </si>
  <si>
    <t>JL8BPM</t>
  </si>
  <si>
    <t>00:51J</t>
  </si>
  <si>
    <t>JA1XXN</t>
  </si>
  <si>
    <t>00:54J</t>
  </si>
  <si>
    <t>JF3FHT</t>
  </si>
  <si>
    <t>00:58J</t>
  </si>
  <si>
    <t>岩佐</t>
  </si>
  <si>
    <t>大阪府交野市</t>
  </si>
  <si>
    <t>JN2WYO</t>
  </si>
  <si>
    <t>01:00J</t>
  </si>
  <si>
    <t>田村</t>
  </si>
  <si>
    <t>三重県津市</t>
  </si>
  <si>
    <t>JI1HUL</t>
  </si>
  <si>
    <t>01:03J</t>
  </si>
  <si>
    <t>小野寺</t>
  </si>
  <si>
    <t>東京都稲城市</t>
  </si>
  <si>
    <t>JA1FDK</t>
  </si>
  <si>
    <t>01:08J</t>
  </si>
  <si>
    <t>JA1ZDK/1</t>
  </si>
  <si>
    <t>01:18J</t>
  </si>
  <si>
    <t>秦野ＡＭＣ</t>
  </si>
  <si>
    <t>JR8JRU</t>
  </si>
  <si>
    <t>09:59J</t>
  </si>
  <si>
    <t>森</t>
  </si>
  <si>
    <t>北海道恵庭市</t>
  </si>
  <si>
    <t>JA2GDH</t>
  </si>
  <si>
    <t>10:03J</t>
  </si>
  <si>
    <t>杉山</t>
  </si>
  <si>
    <t>JF2KRH</t>
  </si>
  <si>
    <t>10:06J</t>
  </si>
  <si>
    <t>稲葉</t>
  </si>
  <si>
    <t>JH2IHY</t>
  </si>
  <si>
    <t>10:08J</t>
  </si>
  <si>
    <t>愛知県高浜市</t>
  </si>
  <si>
    <t>JH8EAQ</t>
  </si>
  <si>
    <t>10:12J</t>
  </si>
  <si>
    <t>武田</t>
  </si>
  <si>
    <t>札幌市東区</t>
  </si>
  <si>
    <t>JA6APS</t>
  </si>
  <si>
    <t>10:18J</t>
  </si>
  <si>
    <t>安田</t>
  </si>
  <si>
    <t>北九州市戸畑区</t>
  </si>
  <si>
    <t>JR6TKG</t>
  </si>
  <si>
    <t>10:21J</t>
  </si>
  <si>
    <t>11:03J</t>
  </si>
  <si>
    <t>JA4KC</t>
  </si>
  <si>
    <t>00:01J</t>
  </si>
  <si>
    <t>山崎</t>
  </si>
  <si>
    <t>C 33L                       31L</t>
  </si>
  <si>
    <t>JO3AWV</t>
  </si>
  <si>
    <t>00:02J</t>
  </si>
  <si>
    <t>ひな</t>
  </si>
  <si>
    <t>大阪府豊中市</t>
  </si>
  <si>
    <t>JK4USW</t>
  </si>
  <si>
    <t>12:05J</t>
  </si>
  <si>
    <t>定金</t>
  </si>
  <si>
    <t>山口県長門市</t>
  </si>
  <si>
    <t>徳山市(500w)と長門市(100w)に固定局をもっています</t>
  </si>
  <si>
    <t>JO3BPT</t>
  </si>
  <si>
    <t>00:07J</t>
  </si>
  <si>
    <t>JA6XPT/6</t>
  </si>
  <si>
    <t>00:08J</t>
  </si>
  <si>
    <t>有田</t>
  </si>
  <si>
    <t>福岡県北九州市</t>
  </si>
  <si>
    <t>JH9LPZ</t>
  </si>
  <si>
    <t>00:11J</t>
  </si>
  <si>
    <t>大門</t>
  </si>
  <si>
    <t>福井県武生市</t>
  </si>
  <si>
    <t>JG2ODA</t>
  </si>
  <si>
    <t>00:12J</t>
  </si>
  <si>
    <t>望月</t>
  </si>
  <si>
    <t>静岡県富士市</t>
  </si>
  <si>
    <t>JG8UCB</t>
  </si>
  <si>
    <t>00:13J</t>
  </si>
  <si>
    <t>浜本  功</t>
  </si>
  <si>
    <t>C 33L                       103M</t>
  </si>
  <si>
    <t>DS2ARN</t>
  </si>
  <si>
    <t>15:21U</t>
  </si>
  <si>
    <t>South Korea</t>
  </si>
  <si>
    <t>JH0BNS</t>
  </si>
  <si>
    <t>00:23J</t>
  </si>
  <si>
    <t>菅家  伸</t>
  </si>
  <si>
    <t>新潟県三条市</t>
  </si>
  <si>
    <t>JA1PRV</t>
  </si>
  <si>
    <t>00:25J</t>
  </si>
  <si>
    <t>JF9LEV</t>
  </si>
  <si>
    <t>10:02J</t>
  </si>
  <si>
    <t>渡辺</t>
  </si>
  <si>
    <t>JE9EYW/9</t>
  </si>
  <si>
    <t>金本</t>
  </si>
  <si>
    <t>石川県河北郡高松町</t>
  </si>
  <si>
    <t>JA4JBZ</t>
  </si>
  <si>
    <t>10:10J</t>
  </si>
  <si>
    <t>宍戸</t>
  </si>
  <si>
    <t>広島市安佐南区</t>
  </si>
  <si>
    <t>JE2OBE</t>
  </si>
  <si>
    <t>10:13J</t>
  </si>
  <si>
    <t>PM85OB</t>
  </si>
  <si>
    <t>高平 正清</t>
  </si>
  <si>
    <t>愛知県豊田市トヨタ町</t>
  </si>
  <si>
    <t>144MHz,21MHz,28MHzにQRV! GL:PM85OB</t>
  </si>
  <si>
    <t>JS3UUO</t>
  </si>
  <si>
    <t>10:17J</t>
  </si>
  <si>
    <t>坂下</t>
  </si>
  <si>
    <t>京都市山科区</t>
  </si>
  <si>
    <t>JK4GJX</t>
  </si>
  <si>
    <t>手島</t>
  </si>
  <si>
    <t>岡山県真庭郡湯原町</t>
  </si>
  <si>
    <t>JN2TAL</t>
  </si>
  <si>
    <t>10:25J</t>
  </si>
  <si>
    <t>愛知県豊橋市</t>
  </si>
  <si>
    <t>JI2QVC</t>
  </si>
  <si>
    <t>10:28J</t>
  </si>
  <si>
    <t>須藤</t>
  </si>
  <si>
    <t>愛知県岡崎市</t>
  </si>
  <si>
    <t>JA4HIP</t>
  </si>
  <si>
    <t>10:30J</t>
  </si>
  <si>
    <t>金藤</t>
  </si>
  <si>
    <t>岡山県英田郡美作町</t>
  </si>
  <si>
    <t>JG4UWS</t>
  </si>
  <si>
    <t>10:35J</t>
  </si>
  <si>
    <t>堀渕</t>
  </si>
  <si>
    <t>JI6IQT</t>
  </si>
  <si>
    <t>10:36J</t>
  </si>
  <si>
    <t>PM51RV</t>
  </si>
  <si>
    <t>牧野 千利</t>
  </si>
  <si>
    <t>宮崎県宮崎市赤江   GL:PM51RV</t>
  </si>
  <si>
    <t>3.5～430MHzでQRV</t>
  </si>
  <si>
    <t>JA6HSZ</t>
  </si>
  <si>
    <t>白滝</t>
  </si>
  <si>
    <t>長崎県北松浦郡</t>
  </si>
  <si>
    <t>JP1VSZ</t>
  </si>
  <si>
    <t>10:46J</t>
  </si>
  <si>
    <t>JQ6OZL</t>
  </si>
  <si>
    <t>10:50J</t>
  </si>
  <si>
    <t>片岡</t>
  </si>
  <si>
    <t>JA1ECU</t>
  </si>
  <si>
    <t>10:58J</t>
  </si>
  <si>
    <t>東京都杉並区</t>
  </si>
  <si>
    <t>JR1IDZ/1</t>
  </si>
  <si>
    <t>11:00J</t>
  </si>
  <si>
    <t>神奈川県海老名市</t>
  </si>
  <si>
    <t>JL1XVZ</t>
  </si>
  <si>
    <t>11:02J</t>
  </si>
  <si>
    <t>阿久津</t>
  </si>
  <si>
    <t>東京都中野区</t>
  </si>
  <si>
    <t>JP3NOJ</t>
  </si>
  <si>
    <t>11:05J</t>
  </si>
  <si>
    <t>小川 景三郎</t>
  </si>
  <si>
    <t>奈良県橿原市</t>
  </si>
  <si>
    <t>50MHzがﾒｲﾝです.6m WACA･WAGA 完成</t>
  </si>
  <si>
    <t>JA0BEZ</t>
  </si>
  <si>
    <t>山口</t>
  </si>
  <si>
    <t>長野県上伊那郡飯島町</t>
  </si>
  <si>
    <t>JA3CIJ</t>
  </si>
  <si>
    <t>11:09J</t>
  </si>
  <si>
    <t>福田</t>
  </si>
  <si>
    <t>大阪府寝屋川市</t>
  </si>
  <si>
    <t>11:11J</t>
  </si>
  <si>
    <t>11:13J</t>
  </si>
  <si>
    <t>JA4AVO</t>
  </si>
  <si>
    <t>11:16J</t>
  </si>
  <si>
    <t>JA4MAQ</t>
  </si>
  <si>
    <t>11:18J</t>
  </si>
  <si>
    <t>高木敏広</t>
  </si>
  <si>
    <t>JM4QDE</t>
  </si>
  <si>
    <t>11:20J</t>
  </si>
  <si>
    <t>望月弘文</t>
  </si>
  <si>
    <t>島根県迩摩郡</t>
  </si>
  <si>
    <t>JG3VHY</t>
  </si>
  <si>
    <t>11:22J</t>
  </si>
  <si>
    <t>朝岡</t>
  </si>
  <si>
    <t>JO6MAY</t>
  </si>
  <si>
    <t>11:24J</t>
  </si>
  <si>
    <t>永安</t>
  </si>
  <si>
    <t>福岡市早良区</t>
  </si>
  <si>
    <t>JA4IAQ/3</t>
  </si>
  <si>
    <t>11:28J</t>
  </si>
  <si>
    <t>吉次</t>
  </si>
  <si>
    <t>JA6SKE</t>
  </si>
  <si>
    <t>11:32J</t>
  </si>
  <si>
    <t>宮崎県児湯郡木城町</t>
  </si>
  <si>
    <t>45L</t>
  </si>
  <si>
    <t>JJ6FTT</t>
  </si>
  <si>
    <t>11:35J</t>
  </si>
  <si>
    <t>PM53QM</t>
  </si>
  <si>
    <t>内尾</t>
  </si>
  <si>
    <t>大分県宇佐市城井   GL:PM53QM</t>
  </si>
  <si>
    <t>JA6APX</t>
  </si>
  <si>
    <t>11:43J</t>
  </si>
  <si>
    <t>長崎県松浦市</t>
  </si>
  <si>
    <t>JJ6JVS</t>
  </si>
  <si>
    <t>11:46J</t>
  </si>
  <si>
    <t>井手口</t>
  </si>
  <si>
    <t>佐賀県東松浦郡相知町</t>
  </si>
  <si>
    <t>JH0IAJ</t>
  </si>
  <si>
    <t>堀</t>
  </si>
  <si>
    <t>新潟県上越市</t>
  </si>
  <si>
    <t>JG3KAP</t>
  </si>
  <si>
    <t>渡瀬</t>
  </si>
  <si>
    <t>兵庫県美嚢郡吉川町</t>
  </si>
  <si>
    <t>JR1ZFI/1</t>
  </si>
  <si>
    <t>横浜市都筑区</t>
  </si>
  <si>
    <t>都筑アマチュア無線倶楽部</t>
  </si>
  <si>
    <t>JK3AKN</t>
  </si>
  <si>
    <t>安達</t>
  </si>
  <si>
    <t>京都府宇治市</t>
  </si>
  <si>
    <t>JH3TRI</t>
  </si>
  <si>
    <t>兵庫県高砂市</t>
  </si>
  <si>
    <t>JA3OSA</t>
  </si>
  <si>
    <t>13:13J</t>
  </si>
  <si>
    <t>津嶋</t>
  </si>
  <si>
    <t>JI6OXK</t>
  </si>
  <si>
    <t>JA3BTS</t>
  </si>
  <si>
    <t>JJ3ZRF/3</t>
  </si>
  <si>
    <t>大和榛原ＭＣ</t>
  </si>
  <si>
    <t>JK1ALD</t>
  </si>
  <si>
    <t>荒井</t>
  </si>
  <si>
    <t>横浜市保土ヶ谷区</t>
  </si>
  <si>
    <t>JN2TZB</t>
  </si>
  <si>
    <t>宮原</t>
  </si>
  <si>
    <t>愛知県刈谷市</t>
  </si>
  <si>
    <t>JA6CLJ</t>
  </si>
  <si>
    <t>池田</t>
  </si>
  <si>
    <t>JJ1NBF</t>
  </si>
  <si>
    <t>13:29J</t>
  </si>
  <si>
    <t>JA2WMZ</t>
  </si>
  <si>
    <t>13:31J</t>
  </si>
  <si>
    <t>愛知県豊川市</t>
  </si>
  <si>
    <t>JH2HUQ</t>
  </si>
  <si>
    <t>小野</t>
  </si>
  <si>
    <t>愛知県西尾市</t>
  </si>
  <si>
    <t>JA3SIC</t>
  </si>
  <si>
    <t>西岡</t>
  </si>
  <si>
    <t>大阪府東大阪市</t>
  </si>
  <si>
    <t>JI2SJP</t>
  </si>
  <si>
    <t>13:36J</t>
  </si>
  <si>
    <t>山森</t>
  </si>
  <si>
    <t>愛知県瀬戸市</t>
  </si>
  <si>
    <t>JQ2NPZ</t>
  </si>
  <si>
    <t>鈴木 道尋</t>
  </si>
  <si>
    <t>静岡県浜北市</t>
  </si>
  <si>
    <t>430MHz FM/SSB</t>
  </si>
  <si>
    <t>JL3CDK</t>
  </si>
  <si>
    <t>兵庫県姫路市</t>
  </si>
  <si>
    <t>JO6LYZ</t>
  </si>
  <si>
    <t>15:07J</t>
  </si>
  <si>
    <t>山崎誠也</t>
  </si>
  <si>
    <t>JH4PHZ</t>
  </si>
  <si>
    <t>15:15J</t>
  </si>
  <si>
    <t>内田</t>
  </si>
  <si>
    <t>山口県豊浦郡豊田町     *05/2</t>
  </si>
  <si>
    <t>JA4ZKI/4</t>
  </si>
  <si>
    <t>00:00J</t>
  </si>
  <si>
    <t>山口県下関市　六連島</t>
  </si>
  <si>
    <t>ハムロード海峡クラブ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</si>
</sst>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tabSelected="1" workbookViewId="0" topLeftCell="A168">
      <selection activeCell="N29" sqref="N29"/>
    </sheetView>
  </sheetViews>
  <sheetFormatPr defaultColWidth="9.00390625" defaultRowHeight="13.5"/>
  <cols>
    <col min="2" max="2" width="14.00390625" style="0" customWidth="1"/>
    <col min="4" max="4" width="5.25390625" style="0" customWidth="1"/>
    <col min="5" max="5" width="5.50390625" style="0" customWidth="1"/>
    <col min="6" max="6" width="4.875" style="0" customWidth="1"/>
    <col min="7" max="7" width="5.00390625" style="0" customWidth="1"/>
    <col min="10" max="10" width="3.75390625" style="0" customWidth="1"/>
    <col min="12" max="12" width="29.50390625" style="0" customWidth="1"/>
  </cols>
  <sheetData>
    <row r="1" spans="1:10" ht="13.5">
      <c r="A1" t="s">
        <v>147</v>
      </c>
      <c r="B1" s="1">
        <v>38486</v>
      </c>
      <c r="C1" t="s">
        <v>148</v>
      </c>
      <c r="D1">
        <v>59</v>
      </c>
      <c r="E1">
        <v>59</v>
      </c>
      <c r="F1">
        <v>7</v>
      </c>
      <c r="G1" t="s">
        <v>2</v>
      </c>
      <c r="H1" t="str">
        <f>"      "</f>
        <v>      </v>
      </c>
      <c r="J1" t="s">
        <v>3</v>
      </c>
    </row>
    <row r="2" spans="1:12" ht="13.5">
      <c r="A2" t="s">
        <v>0</v>
      </c>
      <c r="B2" s="1">
        <v>38486</v>
      </c>
      <c r="C2" t="s">
        <v>1</v>
      </c>
      <c r="D2">
        <v>59</v>
      </c>
      <c r="E2">
        <v>59</v>
      </c>
      <c r="F2">
        <v>21</v>
      </c>
      <c r="G2" t="s">
        <v>2</v>
      </c>
      <c r="H2" t="str">
        <f>"0135  "</f>
        <v>0135  </v>
      </c>
      <c r="J2" t="s">
        <v>3</v>
      </c>
      <c r="K2" t="s">
        <v>4</v>
      </c>
      <c r="L2" t="s">
        <v>5</v>
      </c>
    </row>
    <row r="3" spans="1:12" ht="13.5">
      <c r="A3" t="s">
        <v>6</v>
      </c>
      <c r="B3" s="1">
        <v>38486</v>
      </c>
      <c r="C3" t="s">
        <v>7</v>
      </c>
      <c r="D3">
        <v>59</v>
      </c>
      <c r="E3">
        <v>59</v>
      </c>
      <c r="F3">
        <v>21</v>
      </c>
      <c r="G3" t="s">
        <v>2</v>
      </c>
      <c r="H3" t="str">
        <f>"14010E"</f>
        <v>14010E</v>
      </c>
      <c r="J3" t="s">
        <v>3</v>
      </c>
      <c r="K3" t="s">
        <v>8</v>
      </c>
      <c r="L3" t="s">
        <v>9</v>
      </c>
    </row>
    <row r="4" spans="1:12" ht="13.5">
      <c r="A4" t="s">
        <v>10</v>
      </c>
      <c r="B4" s="1">
        <v>38486</v>
      </c>
      <c r="C4" t="s">
        <v>11</v>
      </c>
      <c r="D4">
        <v>59</v>
      </c>
      <c r="E4">
        <v>59</v>
      </c>
      <c r="F4">
        <v>21</v>
      </c>
      <c r="G4" t="s">
        <v>2</v>
      </c>
      <c r="H4" t="str">
        <f>"01043A"</f>
        <v>01043A</v>
      </c>
      <c r="J4" t="s">
        <v>3</v>
      </c>
      <c r="K4" t="s">
        <v>12</v>
      </c>
      <c r="L4" t="s">
        <v>13</v>
      </c>
    </row>
    <row r="5" spans="1:11" ht="13.5">
      <c r="A5" t="s">
        <v>14</v>
      </c>
      <c r="B5" s="1">
        <v>38486</v>
      </c>
      <c r="C5" t="s">
        <v>15</v>
      </c>
      <c r="D5">
        <v>59</v>
      </c>
      <c r="E5">
        <v>59</v>
      </c>
      <c r="F5">
        <v>21</v>
      </c>
      <c r="G5" t="s">
        <v>2</v>
      </c>
      <c r="H5" t="str">
        <f>"      "</f>
        <v>      </v>
      </c>
      <c r="J5" t="s">
        <v>3</v>
      </c>
      <c r="K5" t="s">
        <v>16</v>
      </c>
    </row>
    <row r="6" spans="1:12" ht="13.5">
      <c r="A6" t="s">
        <v>149</v>
      </c>
      <c r="B6" s="1">
        <v>38486</v>
      </c>
      <c r="C6" t="s">
        <v>15</v>
      </c>
      <c r="D6">
        <v>59</v>
      </c>
      <c r="E6">
        <v>59</v>
      </c>
      <c r="F6">
        <v>7</v>
      </c>
      <c r="G6" t="s">
        <v>2</v>
      </c>
      <c r="H6" t="str">
        <f>"2110  "</f>
        <v>2110  </v>
      </c>
      <c r="J6" t="s">
        <v>3</v>
      </c>
      <c r="K6" t="s">
        <v>150</v>
      </c>
      <c r="L6" t="s">
        <v>151</v>
      </c>
    </row>
    <row r="7" spans="1:12" ht="13.5">
      <c r="A7" t="s">
        <v>17</v>
      </c>
      <c r="B7" s="1">
        <v>38486</v>
      </c>
      <c r="C7" t="s">
        <v>18</v>
      </c>
      <c r="D7">
        <v>59</v>
      </c>
      <c r="E7">
        <v>59</v>
      </c>
      <c r="F7">
        <v>21</v>
      </c>
      <c r="G7" t="s">
        <v>2</v>
      </c>
      <c r="H7" t="str">
        <f>"1322  "</f>
        <v>1322  </v>
      </c>
      <c r="J7" t="s">
        <v>3</v>
      </c>
      <c r="K7" t="s">
        <v>19</v>
      </c>
      <c r="L7" t="s">
        <v>20</v>
      </c>
    </row>
    <row r="8" spans="1:12" ht="13.5">
      <c r="A8" t="s">
        <v>21</v>
      </c>
      <c r="B8" s="1">
        <v>38486</v>
      </c>
      <c r="C8" t="s">
        <v>22</v>
      </c>
      <c r="D8">
        <v>59</v>
      </c>
      <c r="E8">
        <v>59</v>
      </c>
      <c r="F8">
        <v>21</v>
      </c>
      <c r="G8" t="s">
        <v>2</v>
      </c>
      <c r="H8" t="str">
        <f>"      "</f>
        <v>      </v>
      </c>
      <c r="J8" t="s">
        <v>3</v>
      </c>
      <c r="K8" t="s">
        <v>23</v>
      </c>
      <c r="L8" t="s">
        <v>24</v>
      </c>
    </row>
    <row r="9" spans="1:10" ht="13.5">
      <c r="A9" t="s">
        <v>152</v>
      </c>
      <c r="B9" s="1">
        <v>38486</v>
      </c>
      <c r="C9" t="s">
        <v>153</v>
      </c>
      <c r="D9">
        <v>59</v>
      </c>
      <c r="E9">
        <v>59</v>
      </c>
      <c r="F9">
        <v>7</v>
      </c>
      <c r="G9" t="s">
        <v>2</v>
      </c>
      <c r="H9" t="str">
        <f>"      "</f>
        <v>      </v>
      </c>
      <c r="J9" t="s">
        <v>3</v>
      </c>
    </row>
    <row r="10" spans="1:12" ht="13.5">
      <c r="A10" t="s">
        <v>25</v>
      </c>
      <c r="B10" s="1">
        <v>38486</v>
      </c>
      <c r="C10" t="s">
        <v>26</v>
      </c>
      <c r="D10">
        <v>59</v>
      </c>
      <c r="E10">
        <v>59</v>
      </c>
      <c r="F10">
        <v>21</v>
      </c>
      <c r="G10" t="s">
        <v>2</v>
      </c>
      <c r="H10" t="str">
        <f>"1005  "</f>
        <v>1005  </v>
      </c>
      <c r="J10" t="s">
        <v>3</v>
      </c>
      <c r="K10" t="s">
        <v>27</v>
      </c>
      <c r="L10" t="s">
        <v>28</v>
      </c>
    </row>
    <row r="11" spans="1:12" ht="13.5">
      <c r="A11" t="s">
        <v>29</v>
      </c>
      <c r="B11" s="1">
        <v>38486</v>
      </c>
      <c r="C11" t="s">
        <v>30</v>
      </c>
      <c r="D11">
        <v>59</v>
      </c>
      <c r="E11">
        <v>59</v>
      </c>
      <c r="F11">
        <v>21</v>
      </c>
      <c r="G11" t="s">
        <v>2</v>
      </c>
      <c r="H11" t="str">
        <f>"0102  "</f>
        <v>0102  </v>
      </c>
      <c r="J11" t="s">
        <v>3</v>
      </c>
      <c r="K11" t="s">
        <v>31</v>
      </c>
      <c r="L11" t="s">
        <v>32</v>
      </c>
    </row>
    <row r="12" spans="1:12" ht="13.5">
      <c r="A12" t="s">
        <v>33</v>
      </c>
      <c r="B12" s="1">
        <v>38486</v>
      </c>
      <c r="C12" t="s">
        <v>34</v>
      </c>
      <c r="D12">
        <v>59</v>
      </c>
      <c r="E12">
        <v>59</v>
      </c>
      <c r="F12">
        <v>21</v>
      </c>
      <c r="G12" t="s">
        <v>2</v>
      </c>
      <c r="H12" t="str">
        <f>"0915  "</f>
        <v>0915  </v>
      </c>
      <c r="J12" t="s">
        <v>3</v>
      </c>
      <c r="K12" t="s">
        <v>35</v>
      </c>
      <c r="L12" t="s">
        <v>36</v>
      </c>
    </row>
    <row r="13" spans="1:12" ht="13.5">
      <c r="A13" t="s">
        <v>154</v>
      </c>
      <c r="B13" s="1">
        <v>38486</v>
      </c>
      <c r="C13" t="s">
        <v>34</v>
      </c>
      <c r="D13">
        <v>59</v>
      </c>
      <c r="E13">
        <v>59</v>
      </c>
      <c r="F13">
        <v>7</v>
      </c>
      <c r="G13" t="s">
        <v>2</v>
      </c>
      <c r="H13" t="str">
        <f>"2408  "</f>
        <v>2408  </v>
      </c>
      <c r="J13" t="s">
        <v>3</v>
      </c>
      <c r="K13" t="s">
        <v>155</v>
      </c>
      <c r="L13" t="s">
        <v>156</v>
      </c>
    </row>
    <row r="14" spans="1:13" ht="13.5">
      <c r="A14" t="s">
        <v>37</v>
      </c>
      <c r="B14" s="1">
        <v>38486</v>
      </c>
      <c r="C14" t="s">
        <v>38</v>
      </c>
      <c r="D14">
        <v>59</v>
      </c>
      <c r="E14">
        <v>59</v>
      </c>
      <c r="F14">
        <v>21</v>
      </c>
      <c r="G14" t="s">
        <v>2</v>
      </c>
      <c r="H14" t="str">
        <f>"19008A"</f>
        <v>19008A</v>
      </c>
      <c r="J14" t="s">
        <v>3</v>
      </c>
      <c r="K14" t="s">
        <v>39</v>
      </c>
      <c r="L14" t="s">
        <v>40</v>
      </c>
      <c r="M14" t="s">
        <v>41</v>
      </c>
    </row>
    <row r="15" spans="1:12" ht="13.5">
      <c r="A15" t="s">
        <v>42</v>
      </c>
      <c r="B15" s="1">
        <v>38486</v>
      </c>
      <c r="C15" t="s">
        <v>43</v>
      </c>
      <c r="D15">
        <v>59</v>
      </c>
      <c r="E15">
        <v>59</v>
      </c>
      <c r="F15">
        <v>21</v>
      </c>
      <c r="G15" t="s">
        <v>2</v>
      </c>
      <c r="H15" t="str">
        <f>"01022B"</f>
        <v>01022B</v>
      </c>
      <c r="J15" t="s">
        <v>3</v>
      </c>
      <c r="K15" t="s">
        <v>44</v>
      </c>
      <c r="L15" t="s">
        <v>45</v>
      </c>
    </row>
    <row r="16" spans="1:12" ht="13.5">
      <c r="A16" t="s">
        <v>46</v>
      </c>
      <c r="B16" s="1">
        <v>38486</v>
      </c>
      <c r="C16" t="s">
        <v>47</v>
      </c>
      <c r="D16">
        <v>59</v>
      </c>
      <c r="E16">
        <v>59</v>
      </c>
      <c r="F16">
        <v>21</v>
      </c>
      <c r="G16" t="s">
        <v>2</v>
      </c>
      <c r="H16" t="str">
        <f>"0902  "</f>
        <v>0902  </v>
      </c>
      <c r="J16" t="s">
        <v>3</v>
      </c>
      <c r="K16" t="s">
        <v>48</v>
      </c>
      <c r="L16" t="s">
        <v>49</v>
      </c>
    </row>
    <row r="17" spans="1:12" ht="13.5">
      <c r="A17" t="s">
        <v>157</v>
      </c>
      <c r="B17" s="1">
        <v>38486</v>
      </c>
      <c r="C17" t="s">
        <v>47</v>
      </c>
      <c r="D17">
        <v>59</v>
      </c>
      <c r="E17">
        <v>59</v>
      </c>
      <c r="F17">
        <v>7</v>
      </c>
      <c r="G17" t="s">
        <v>2</v>
      </c>
      <c r="H17" t="str">
        <f>"27001A"</f>
        <v>27001A</v>
      </c>
      <c r="J17" t="s">
        <v>3</v>
      </c>
      <c r="K17" t="s">
        <v>158</v>
      </c>
      <c r="L17" t="s">
        <v>159</v>
      </c>
    </row>
    <row r="18" spans="1:13" ht="13.5">
      <c r="A18" t="s">
        <v>50</v>
      </c>
      <c r="B18" s="1">
        <v>38486</v>
      </c>
      <c r="C18" t="s">
        <v>51</v>
      </c>
      <c r="D18">
        <v>59</v>
      </c>
      <c r="E18">
        <v>59</v>
      </c>
      <c r="F18">
        <v>21</v>
      </c>
      <c r="G18" t="s">
        <v>2</v>
      </c>
      <c r="H18" t="str">
        <f>"16011A"</f>
        <v>16011A</v>
      </c>
      <c r="J18" t="s">
        <v>3</v>
      </c>
      <c r="K18" t="s">
        <v>52</v>
      </c>
      <c r="L18" t="s">
        <v>53</v>
      </c>
      <c r="M18" t="s">
        <v>54</v>
      </c>
    </row>
    <row r="19" spans="1:12" ht="13.5">
      <c r="A19" t="s">
        <v>55</v>
      </c>
      <c r="B19" s="1">
        <v>38486</v>
      </c>
      <c r="C19" t="s">
        <v>56</v>
      </c>
      <c r="D19">
        <v>59</v>
      </c>
      <c r="E19">
        <v>59</v>
      </c>
      <c r="F19">
        <v>21</v>
      </c>
      <c r="G19" t="s">
        <v>2</v>
      </c>
      <c r="H19" t="str">
        <f>"1601  "</f>
        <v>1601  </v>
      </c>
      <c r="J19" t="s">
        <v>3</v>
      </c>
      <c r="K19" t="s">
        <v>57</v>
      </c>
      <c r="L19" t="s">
        <v>58</v>
      </c>
    </row>
    <row r="20" spans="1:12" ht="13.5">
      <c r="A20" t="s">
        <v>160</v>
      </c>
      <c r="B20" s="1">
        <v>38486</v>
      </c>
      <c r="C20" t="s">
        <v>161</v>
      </c>
      <c r="D20">
        <v>59</v>
      </c>
      <c r="E20">
        <v>59</v>
      </c>
      <c r="F20">
        <v>7</v>
      </c>
      <c r="G20" t="s">
        <v>2</v>
      </c>
      <c r="H20" t="str">
        <f>"25006A"</f>
        <v>25006A</v>
      </c>
      <c r="J20" t="s">
        <v>3</v>
      </c>
      <c r="K20" t="s">
        <v>162</v>
      </c>
      <c r="L20" t="s">
        <v>163</v>
      </c>
    </row>
    <row r="21" spans="1:12" ht="13.5">
      <c r="A21" t="s">
        <v>59</v>
      </c>
      <c r="B21" s="1">
        <v>38486</v>
      </c>
      <c r="C21" t="s">
        <v>60</v>
      </c>
      <c r="D21">
        <v>59</v>
      </c>
      <c r="E21">
        <v>59</v>
      </c>
      <c r="F21">
        <v>21</v>
      </c>
      <c r="G21" t="s">
        <v>2</v>
      </c>
      <c r="H21" t="str">
        <f>"110104"</f>
        <v>110104</v>
      </c>
      <c r="J21" t="s">
        <v>3</v>
      </c>
      <c r="K21" t="s">
        <v>61</v>
      </c>
      <c r="L21" t="s">
        <v>62</v>
      </c>
    </row>
    <row r="22" spans="1:10" ht="13.5">
      <c r="A22" t="s">
        <v>164</v>
      </c>
      <c r="B22" s="1">
        <v>38486</v>
      </c>
      <c r="C22" t="s">
        <v>60</v>
      </c>
      <c r="D22">
        <v>59</v>
      </c>
      <c r="E22">
        <v>59</v>
      </c>
      <c r="F22">
        <v>7</v>
      </c>
      <c r="G22" t="s">
        <v>2</v>
      </c>
      <c r="H22" t="str">
        <f>"      "</f>
        <v>      </v>
      </c>
      <c r="J22" t="s">
        <v>3</v>
      </c>
    </row>
    <row r="23" spans="1:10" ht="13.5">
      <c r="A23" t="s">
        <v>165</v>
      </c>
      <c r="B23" s="1">
        <v>38486</v>
      </c>
      <c r="C23" t="s">
        <v>166</v>
      </c>
      <c r="D23">
        <v>59</v>
      </c>
      <c r="E23">
        <v>59</v>
      </c>
      <c r="F23">
        <v>7</v>
      </c>
      <c r="G23" t="s">
        <v>2</v>
      </c>
      <c r="H23" t="str">
        <f>"      "</f>
        <v>      </v>
      </c>
      <c r="J23" t="s">
        <v>3</v>
      </c>
    </row>
    <row r="24" spans="1:12" ht="13.5">
      <c r="A24" t="s">
        <v>63</v>
      </c>
      <c r="B24" s="1">
        <v>38486</v>
      </c>
      <c r="C24" t="s">
        <v>64</v>
      </c>
      <c r="D24">
        <v>59</v>
      </c>
      <c r="E24">
        <v>59</v>
      </c>
      <c r="F24">
        <v>21</v>
      </c>
      <c r="G24" t="s">
        <v>2</v>
      </c>
      <c r="H24" t="str">
        <f>"110109"</f>
        <v>110109</v>
      </c>
      <c r="J24" t="s">
        <v>3</v>
      </c>
      <c r="L24" t="s">
        <v>65</v>
      </c>
    </row>
    <row r="25" spans="1:13" ht="13.5">
      <c r="A25" t="s">
        <v>167</v>
      </c>
      <c r="B25" s="1">
        <v>38486</v>
      </c>
      <c r="C25" t="s">
        <v>168</v>
      </c>
      <c r="D25">
        <v>59</v>
      </c>
      <c r="E25">
        <v>59</v>
      </c>
      <c r="F25">
        <v>7</v>
      </c>
      <c r="G25" t="s">
        <v>2</v>
      </c>
      <c r="H25" t="str">
        <f>"20007C"</f>
        <v>20007C</v>
      </c>
      <c r="I25" t="s">
        <v>169</v>
      </c>
      <c r="J25" t="s">
        <v>3</v>
      </c>
      <c r="K25" t="s">
        <v>170</v>
      </c>
      <c r="L25" t="s">
        <v>171</v>
      </c>
      <c r="M25" t="s">
        <v>172</v>
      </c>
    </row>
    <row r="26" spans="1:12" ht="13.5">
      <c r="A26" t="s">
        <v>701</v>
      </c>
      <c r="B26" s="1">
        <v>38486</v>
      </c>
      <c r="C26" t="s">
        <v>168</v>
      </c>
      <c r="D26">
        <v>59</v>
      </c>
      <c r="E26">
        <v>58</v>
      </c>
      <c r="F26">
        <v>144</v>
      </c>
      <c r="G26" t="s">
        <v>702</v>
      </c>
      <c r="H26" t="str">
        <f>"40009H"</f>
        <v>40009H</v>
      </c>
      <c r="J26" t="s">
        <v>3</v>
      </c>
      <c r="K26" t="s">
        <v>703</v>
      </c>
      <c r="L26" t="s">
        <v>704</v>
      </c>
    </row>
    <row r="27" spans="1:12" ht="13.5">
      <c r="A27" t="s">
        <v>173</v>
      </c>
      <c r="B27" s="1">
        <v>38486</v>
      </c>
      <c r="C27" t="s">
        <v>174</v>
      </c>
      <c r="D27">
        <v>59</v>
      </c>
      <c r="E27">
        <v>59</v>
      </c>
      <c r="F27">
        <v>7</v>
      </c>
      <c r="G27" t="s">
        <v>2</v>
      </c>
      <c r="H27" t="str">
        <f>"2907  "</f>
        <v>2907  </v>
      </c>
      <c r="J27" t="s">
        <v>3</v>
      </c>
      <c r="K27" t="s">
        <v>150</v>
      </c>
      <c r="L27" t="s">
        <v>175</v>
      </c>
    </row>
    <row r="28" spans="1:13" ht="13.5">
      <c r="A28" t="s">
        <v>66</v>
      </c>
      <c r="B28" s="1">
        <v>38486</v>
      </c>
      <c r="C28" t="s">
        <v>67</v>
      </c>
      <c r="D28">
        <v>59</v>
      </c>
      <c r="E28">
        <v>59</v>
      </c>
      <c r="F28">
        <v>21</v>
      </c>
      <c r="G28" t="s">
        <v>2</v>
      </c>
      <c r="H28" t="str">
        <f>"0301  "</f>
        <v>0301  </v>
      </c>
      <c r="J28" t="s">
        <v>3</v>
      </c>
      <c r="K28" t="s">
        <v>68</v>
      </c>
      <c r="L28" t="s">
        <v>69</v>
      </c>
      <c r="M28" t="s">
        <v>70</v>
      </c>
    </row>
    <row r="29" spans="1:12" ht="13.5">
      <c r="A29" t="s">
        <v>71</v>
      </c>
      <c r="B29" s="1">
        <v>38486</v>
      </c>
      <c r="C29" t="s">
        <v>72</v>
      </c>
      <c r="D29">
        <v>59</v>
      </c>
      <c r="E29">
        <v>59</v>
      </c>
      <c r="F29">
        <v>21</v>
      </c>
      <c r="G29" t="s">
        <v>2</v>
      </c>
      <c r="H29" t="str">
        <f>"0134  "</f>
        <v>0134  </v>
      </c>
      <c r="J29" t="s">
        <v>3</v>
      </c>
      <c r="K29" t="s">
        <v>73</v>
      </c>
      <c r="L29" t="s">
        <v>74</v>
      </c>
    </row>
    <row r="30" spans="1:12" ht="13.5">
      <c r="A30" t="s">
        <v>176</v>
      </c>
      <c r="B30" s="1">
        <v>38486</v>
      </c>
      <c r="C30" t="s">
        <v>72</v>
      </c>
      <c r="D30">
        <v>59</v>
      </c>
      <c r="E30">
        <v>59</v>
      </c>
      <c r="F30">
        <v>7</v>
      </c>
      <c r="G30" t="s">
        <v>2</v>
      </c>
      <c r="H30" t="str">
        <f>"3101  "</f>
        <v>3101  </v>
      </c>
      <c r="I30" t="s">
        <v>177</v>
      </c>
      <c r="J30" t="s">
        <v>3</v>
      </c>
      <c r="K30" t="s">
        <v>178</v>
      </c>
      <c r="L30" t="s">
        <v>179</v>
      </c>
    </row>
    <row r="31" spans="1:12" ht="13.5">
      <c r="A31" t="s">
        <v>180</v>
      </c>
      <c r="B31" s="1">
        <v>38486</v>
      </c>
      <c r="C31" t="s">
        <v>181</v>
      </c>
      <c r="D31">
        <v>59</v>
      </c>
      <c r="E31">
        <v>59</v>
      </c>
      <c r="F31">
        <v>7</v>
      </c>
      <c r="G31" t="s">
        <v>2</v>
      </c>
      <c r="H31" t="str">
        <f>"42008D"</f>
        <v>42008D</v>
      </c>
      <c r="J31" t="s">
        <v>3</v>
      </c>
      <c r="K31" t="s">
        <v>182</v>
      </c>
      <c r="L31" t="s">
        <v>183</v>
      </c>
    </row>
    <row r="32" spans="1:12" ht="13.5">
      <c r="A32" t="s">
        <v>75</v>
      </c>
      <c r="B32" s="1">
        <v>38486</v>
      </c>
      <c r="C32" t="s">
        <v>76</v>
      </c>
      <c r="D32">
        <v>59</v>
      </c>
      <c r="E32">
        <v>59</v>
      </c>
      <c r="F32">
        <v>21</v>
      </c>
      <c r="G32" t="s">
        <v>2</v>
      </c>
      <c r="H32" t="str">
        <f>"2803  "</f>
        <v>2803  </v>
      </c>
      <c r="J32" t="s">
        <v>3</v>
      </c>
      <c r="K32" t="s">
        <v>77</v>
      </c>
      <c r="L32" t="s">
        <v>78</v>
      </c>
    </row>
    <row r="33" spans="1:12" ht="13.5">
      <c r="A33" t="s">
        <v>184</v>
      </c>
      <c r="B33" s="1">
        <v>38486</v>
      </c>
      <c r="C33" t="s">
        <v>185</v>
      </c>
      <c r="D33">
        <v>59</v>
      </c>
      <c r="E33">
        <v>59</v>
      </c>
      <c r="F33">
        <v>7</v>
      </c>
      <c r="G33" t="s">
        <v>2</v>
      </c>
      <c r="H33" t="str">
        <f>"3101  "</f>
        <v>3101  </v>
      </c>
      <c r="J33" t="s">
        <v>3</v>
      </c>
      <c r="K33" t="s">
        <v>186</v>
      </c>
      <c r="L33" t="s">
        <v>179</v>
      </c>
    </row>
    <row r="34" spans="1:12" ht="13.5">
      <c r="A34" t="s">
        <v>79</v>
      </c>
      <c r="B34" s="1">
        <v>38486</v>
      </c>
      <c r="C34" t="s">
        <v>80</v>
      </c>
      <c r="D34">
        <v>55</v>
      </c>
      <c r="E34">
        <v>55</v>
      </c>
      <c r="F34">
        <v>21</v>
      </c>
      <c r="G34" t="s">
        <v>2</v>
      </c>
      <c r="H34" t="str">
        <f>"0311  "</f>
        <v>0311  </v>
      </c>
      <c r="J34" t="s">
        <v>3</v>
      </c>
      <c r="K34" t="s">
        <v>81</v>
      </c>
      <c r="L34" t="s">
        <v>82</v>
      </c>
    </row>
    <row r="35" spans="1:10" ht="13.5">
      <c r="A35" t="s">
        <v>187</v>
      </c>
      <c r="B35" s="1">
        <v>38486</v>
      </c>
      <c r="C35" t="s">
        <v>80</v>
      </c>
      <c r="D35">
        <v>59</v>
      </c>
      <c r="E35">
        <v>59</v>
      </c>
      <c r="F35">
        <v>7</v>
      </c>
      <c r="G35" t="s">
        <v>2</v>
      </c>
      <c r="H35" t="str">
        <f>"      "</f>
        <v>      </v>
      </c>
      <c r="J35" t="s">
        <v>3</v>
      </c>
    </row>
    <row r="36" spans="1:10" ht="13.5">
      <c r="A36" t="s">
        <v>83</v>
      </c>
      <c r="B36" s="1">
        <v>38486</v>
      </c>
      <c r="C36" t="s">
        <v>84</v>
      </c>
      <c r="D36">
        <v>59</v>
      </c>
      <c r="E36">
        <v>59</v>
      </c>
      <c r="F36">
        <v>21</v>
      </c>
      <c r="G36" t="s">
        <v>2</v>
      </c>
      <c r="H36" t="str">
        <f>"      "</f>
        <v>      </v>
      </c>
      <c r="J36" t="s">
        <v>3</v>
      </c>
    </row>
    <row r="37" spans="1:12" ht="13.5">
      <c r="A37" t="s">
        <v>547</v>
      </c>
      <c r="B37" s="1">
        <v>38486</v>
      </c>
      <c r="C37" t="s">
        <v>84</v>
      </c>
      <c r="D37">
        <v>59</v>
      </c>
      <c r="E37">
        <v>59</v>
      </c>
      <c r="F37">
        <v>7</v>
      </c>
      <c r="G37" t="s">
        <v>2</v>
      </c>
      <c r="H37" t="str">
        <f>"4509  "</f>
        <v>4509  </v>
      </c>
      <c r="J37" t="s">
        <v>3</v>
      </c>
      <c r="K37" t="s">
        <v>305</v>
      </c>
      <c r="L37" t="s">
        <v>287</v>
      </c>
    </row>
    <row r="38" spans="1:13" ht="13.5">
      <c r="A38" t="s">
        <v>705</v>
      </c>
      <c r="B38" s="1">
        <v>38486</v>
      </c>
      <c r="C38" t="s">
        <v>706</v>
      </c>
      <c r="D38">
        <v>59</v>
      </c>
      <c r="E38">
        <v>59</v>
      </c>
      <c r="F38">
        <v>144</v>
      </c>
      <c r="G38" t="s">
        <v>702</v>
      </c>
      <c r="H38" t="str">
        <f>"3302  "</f>
        <v>3302  </v>
      </c>
      <c r="J38" t="s">
        <v>369</v>
      </c>
      <c r="K38" t="s">
        <v>707</v>
      </c>
      <c r="L38" t="s">
        <v>708</v>
      </c>
      <c r="M38" t="s">
        <v>330</v>
      </c>
    </row>
    <row r="39" spans="1:11" ht="13.5">
      <c r="A39" t="s">
        <v>85</v>
      </c>
      <c r="B39" s="1">
        <v>38486</v>
      </c>
      <c r="C39" t="s">
        <v>86</v>
      </c>
      <c r="D39">
        <v>59</v>
      </c>
      <c r="E39">
        <v>51</v>
      </c>
      <c r="F39">
        <v>21</v>
      </c>
      <c r="G39" t="s">
        <v>2</v>
      </c>
      <c r="H39" t="str">
        <f>"      "</f>
        <v>      </v>
      </c>
      <c r="J39" t="s">
        <v>3</v>
      </c>
      <c r="K39" t="s">
        <v>87</v>
      </c>
    </row>
    <row r="40" spans="1:12" ht="13.5">
      <c r="A40" t="s">
        <v>88</v>
      </c>
      <c r="B40" s="1">
        <v>38486</v>
      </c>
      <c r="C40" t="s">
        <v>89</v>
      </c>
      <c r="D40">
        <v>59</v>
      </c>
      <c r="E40">
        <v>59</v>
      </c>
      <c r="F40">
        <v>21</v>
      </c>
      <c r="G40" t="s">
        <v>2</v>
      </c>
      <c r="H40" t="str">
        <f>"09016C"</f>
        <v>09016C</v>
      </c>
      <c r="J40" t="s">
        <v>3</v>
      </c>
      <c r="K40" t="s">
        <v>90</v>
      </c>
      <c r="L40" t="s">
        <v>91</v>
      </c>
    </row>
    <row r="41" spans="1:12" ht="13.5">
      <c r="A41" t="s">
        <v>188</v>
      </c>
      <c r="B41" s="1">
        <v>38486</v>
      </c>
      <c r="C41" t="s">
        <v>89</v>
      </c>
      <c r="D41">
        <v>59</v>
      </c>
      <c r="E41">
        <v>59</v>
      </c>
      <c r="F41">
        <v>7</v>
      </c>
      <c r="G41" t="s">
        <v>2</v>
      </c>
      <c r="H41" t="str">
        <f>"3313  "</f>
        <v>3313  </v>
      </c>
      <c r="J41" t="s">
        <v>3</v>
      </c>
      <c r="K41" t="s">
        <v>189</v>
      </c>
      <c r="L41" t="s">
        <v>190</v>
      </c>
    </row>
    <row r="42" spans="1:13" ht="13.5">
      <c r="A42" t="s">
        <v>191</v>
      </c>
      <c r="B42" s="1">
        <v>38486</v>
      </c>
      <c r="C42" t="s">
        <v>192</v>
      </c>
      <c r="D42">
        <v>59</v>
      </c>
      <c r="E42">
        <v>59</v>
      </c>
      <c r="F42">
        <v>7</v>
      </c>
      <c r="G42" t="s">
        <v>2</v>
      </c>
      <c r="H42" t="str">
        <f>"2301  "</f>
        <v>2301  </v>
      </c>
      <c r="I42" t="s">
        <v>193</v>
      </c>
      <c r="J42" t="s">
        <v>3</v>
      </c>
      <c r="K42" t="s">
        <v>194</v>
      </c>
      <c r="L42" t="s">
        <v>195</v>
      </c>
      <c r="M42" t="s">
        <v>196</v>
      </c>
    </row>
    <row r="43" spans="1:13" ht="13.5">
      <c r="A43" t="s">
        <v>709</v>
      </c>
      <c r="B43" s="1">
        <v>38486</v>
      </c>
      <c r="C43" t="s">
        <v>192</v>
      </c>
      <c r="D43">
        <v>59</v>
      </c>
      <c r="E43">
        <v>59</v>
      </c>
      <c r="F43">
        <v>144</v>
      </c>
      <c r="G43" t="s">
        <v>702</v>
      </c>
      <c r="H43" t="str">
        <f>"40    "</f>
        <v>40    </v>
      </c>
      <c r="J43" t="s">
        <v>3</v>
      </c>
      <c r="K43" t="s">
        <v>710</v>
      </c>
      <c r="L43" t="s">
        <v>711</v>
      </c>
      <c r="M43" t="s">
        <v>712</v>
      </c>
    </row>
    <row r="44" spans="1:12" ht="13.5">
      <c r="A44" t="s">
        <v>92</v>
      </c>
      <c r="B44" s="1">
        <v>38486</v>
      </c>
      <c r="C44" t="s">
        <v>93</v>
      </c>
      <c r="D44">
        <v>51</v>
      </c>
      <c r="E44">
        <v>59</v>
      </c>
      <c r="F44">
        <v>21</v>
      </c>
      <c r="G44" t="s">
        <v>2</v>
      </c>
      <c r="H44" t="str">
        <f>"1501  "</f>
        <v>1501  </v>
      </c>
      <c r="J44" t="s">
        <v>3</v>
      </c>
      <c r="L44" t="s">
        <v>94</v>
      </c>
    </row>
    <row r="45" spans="1:12" ht="13.5">
      <c r="A45" t="s">
        <v>197</v>
      </c>
      <c r="B45" s="1">
        <v>38486</v>
      </c>
      <c r="C45" t="s">
        <v>198</v>
      </c>
      <c r="D45">
        <v>59</v>
      </c>
      <c r="E45">
        <v>59</v>
      </c>
      <c r="F45">
        <v>7</v>
      </c>
      <c r="G45" t="s">
        <v>2</v>
      </c>
      <c r="H45" t="str">
        <f>"3102  "</f>
        <v>3102  </v>
      </c>
      <c r="J45" t="s">
        <v>3</v>
      </c>
      <c r="K45" t="s">
        <v>199</v>
      </c>
      <c r="L45" t="s">
        <v>200</v>
      </c>
    </row>
    <row r="46" spans="1:10" ht="13.5">
      <c r="A46" t="s">
        <v>201</v>
      </c>
      <c r="B46" s="1">
        <v>38486</v>
      </c>
      <c r="C46" t="s">
        <v>202</v>
      </c>
      <c r="D46">
        <v>59</v>
      </c>
      <c r="E46">
        <v>59</v>
      </c>
      <c r="F46">
        <v>7</v>
      </c>
      <c r="G46" t="s">
        <v>2</v>
      </c>
      <c r="H46" t="str">
        <f>"      "</f>
        <v>      </v>
      </c>
      <c r="J46" t="s">
        <v>3</v>
      </c>
    </row>
    <row r="47" spans="1:12" ht="13.5">
      <c r="A47" t="s">
        <v>203</v>
      </c>
      <c r="B47" s="1">
        <v>38486</v>
      </c>
      <c r="C47" t="s">
        <v>204</v>
      </c>
      <c r="D47">
        <v>59</v>
      </c>
      <c r="E47">
        <v>59</v>
      </c>
      <c r="F47">
        <v>7</v>
      </c>
      <c r="G47" t="s">
        <v>2</v>
      </c>
      <c r="H47" t="str">
        <f>"3901  "</f>
        <v>3901  </v>
      </c>
      <c r="J47" t="s">
        <v>3</v>
      </c>
      <c r="K47" t="s">
        <v>205</v>
      </c>
      <c r="L47" t="s">
        <v>206</v>
      </c>
    </row>
    <row r="48" spans="1:12" ht="13.5">
      <c r="A48" t="s">
        <v>95</v>
      </c>
      <c r="B48" s="1">
        <v>38486</v>
      </c>
      <c r="C48" t="s">
        <v>96</v>
      </c>
      <c r="D48">
        <v>59</v>
      </c>
      <c r="E48">
        <v>59</v>
      </c>
      <c r="F48">
        <v>21</v>
      </c>
      <c r="G48" t="s">
        <v>2</v>
      </c>
      <c r="H48" t="str">
        <f>"3302  "</f>
        <v>3302  </v>
      </c>
      <c r="J48" t="s">
        <v>3</v>
      </c>
      <c r="K48" t="s">
        <v>97</v>
      </c>
      <c r="L48" t="s">
        <v>98</v>
      </c>
    </row>
    <row r="49" spans="1:12" ht="13.5">
      <c r="A49" t="s">
        <v>207</v>
      </c>
      <c r="B49" s="1">
        <v>38486</v>
      </c>
      <c r="C49" t="s">
        <v>96</v>
      </c>
      <c r="D49">
        <v>59</v>
      </c>
      <c r="E49">
        <v>59</v>
      </c>
      <c r="F49">
        <v>7</v>
      </c>
      <c r="G49" t="s">
        <v>2</v>
      </c>
      <c r="H49" t="str">
        <f>"31010D"</f>
        <v>31010D</v>
      </c>
      <c r="J49" t="s">
        <v>3</v>
      </c>
      <c r="K49" t="s">
        <v>208</v>
      </c>
      <c r="L49" t="s">
        <v>209</v>
      </c>
    </row>
    <row r="50" spans="1:12" ht="13.5">
      <c r="A50" t="s">
        <v>210</v>
      </c>
      <c r="B50" s="1">
        <v>38486</v>
      </c>
      <c r="C50" t="s">
        <v>96</v>
      </c>
      <c r="D50">
        <v>59</v>
      </c>
      <c r="E50">
        <v>59</v>
      </c>
      <c r="F50">
        <v>7</v>
      </c>
      <c r="G50" t="s">
        <v>2</v>
      </c>
      <c r="H50" t="str">
        <f>"3513  "</f>
        <v>3513  </v>
      </c>
      <c r="J50" t="s">
        <v>3</v>
      </c>
      <c r="K50" t="s">
        <v>211</v>
      </c>
      <c r="L50" t="s">
        <v>212</v>
      </c>
    </row>
    <row r="51" spans="1:12" ht="13.5">
      <c r="A51" t="s">
        <v>99</v>
      </c>
      <c r="B51" s="1">
        <v>38486</v>
      </c>
      <c r="C51" t="s">
        <v>100</v>
      </c>
      <c r="D51">
        <v>59</v>
      </c>
      <c r="E51">
        <v>59</v>
      </c>
      <c r="F51">
        <v>21</v>
      </c>
      <c r="G51" t="s">
        <v>2</v>
      </c>
      <c r="H51" t="str">
        <f>"402107"</f>
        <v>402107</v>
      </c>
      <c r="J51" t="s">
        <v>3</v>
      </c>
      <c r="K51" t="s">
        <v>101</v>
      </c>
      <c r="L51" t="s">
        <v>102</v>
      </c>
    </row>
    <row r="52" spans="1:12" ht="13.5">
      <c r="A52" t="s">
        <v>213</v>
      </c>
      <c r="B52" s="1">
        <v>38486</v>
      </c>
      <c r="C52" t="s">
        <v>100</v>
      </c>
      <c r="D52">
        <v>59</v>
      </c>
      <c r="E52">
        <v>59</v>
      </c>
      <c r="F52">
        <v>7</v>
      </c>
      <c r="G52" t="s">
        <v>2</v>
      </c>
      <c r="H52" t="str">
        <f>"3601  "</f>
        <v>3601  </v>
      </c>
      <c r="J52" t="s">
        <v>3</v>
      </c>
      <c r="K52" t="s">
        <v>214</v>
      </c>
      <c r="L52" t="s">
        <v>215</v>
      </c>
    </row>
    <row r="53" spans="1:12" ht="13.5">
      <c r="A53" t="s">
        <v>216</v>
      </c>
      <c r="B53" s="1">
        <v>38486</v>
      </c>
      <c r="C53" t="s">
        <v>217</v>
      </c>
      <c r="D53">
        <v>59</v>
      </c>
      <c r="E53">
        <v>59</v>
      </c>
      <c r="F53">
        <v>7</v>
      </c>
      <c r="G53" t="s">
        <v>2</v>
      </c>
      <c r="H53" t="str">
        <f>"3102  "</f>
        <v>3102  </v>
      </c>
      <c r="J53" t="s">
        <v>3</v>
      </c>
      <c r="K53" t="s">
        <v>218</v>
      </c>
      <c r="L53" t="s">
        <v>200</v>
      </c>
    </row>
    <row r="54" spans="1:12" ht="13.5">
      <c r="A54" t="s">
        <v>219</v>
      </c>
      <c r="B54" s="1">
        <v>38486</v>
      </c>
      <c r="C54" t="s">
        <v>220</v>
      </c>
      <c r="D54">
        <v>59</v>
      </c>
      <c r="E54">
        <v>59</v>
      </c>
      <c r="F54">
        <v>7</v>
      </c>
      <c r="G54" t="s">
        <v>2</v>
      </c>
      <c r="H54" t="str">
        <f>"3602  "</f>
        <v>3602  </v>
      </c>
      <c r="J54" t="s">
        <v>3</v>
      </c>
      <c r="K54" t="s">
        <v>221</v>
      </c>
      <c r="L54" t="s">
        <v>222</v>
      </c>
    </row>
    <row r="55" spans="1:12" ht="13.5">
      <c r="A55" t="s">
        <v>103</v>
      </c>
      <c r="B55" s="1">
        <v>38486</v>
      </c>
      <c r="C55" t="s">
        <v>104</v>
      </c>
      <c r="D55">
        <v>59</v>
      </c>
      <c r="E55">
        <v>59</v>
      </c>
      <c r="F55">
        <v>21</v>
      </c>
      <c r="G55" t="s">
        <v>2</v>
      </c>
      <c r="H55" t="str">
        <f>"07015H"</f>
        <v>07015H</v>
      </c>
      <c r="J55" t="s">
        <v>3</v>
      </c>
      <c r="K55" t="s">
        <v>105</v>
      </c>
      <c r="L55" t="s">
        <v>106</v>
      </c>
    </row>
    <row r="56" spans="1:10" ht="13.5">
      <c r="A56" t="s">
        <v>223</v>
      </c>
      <c r="B56" s="1">
        <v>38486</v>
      </c>
      <c r="C56" t="s">
        <v>224</v>
      </c>
      <c r="D56">
        <v>59</v>
      </c>
      <c r="E56">
        <v>59</v>
      </c>
      <c r="F56">
        <v>7</v>
      </c>
      <c r="G56" t="s">
        <v>2</v>
      </c>
      <c r="H56" t="str">
        <f>"      "</f>
        <v>      </v>
      </c>
      <c r="J56" t="s">
        <v>3</v>
      </c>
    </row>
    <row r="57" spans="1:12" ht="13.5">
      <c r="A57" t="s">
        <v>225</v>
      </c>
      <c r="B57" s="1">
        <v>38486</v>
      </c>
      <c r="C57" t="s">
        <v>224</v>
      </c>
      <c r="D57">
        <v>59</v>
      </c>
      <c r="E57">
        <v>59</v>
      </c>
      <c r="F57">
        <v>7</v>
      </c>
      <c r="G57" t="s">
        <v>2</v>
      </c>
      <c r="H57" t="str">
        <f>"2509  "</f>
        <v>2509  </v>
      </c>
      <c r="J57" t="s">
        <v>3</v>
      </c>
      <c r="K57" t="s">
        <v>150</v>
      </c>
      <c r="L57" t="s">
        <v>226</v>
      </c>
    </row>
    <row r="58" spans="1:13" ht="13.5">
      <c r="A58" t="s">
        <v>227</v>
      </c>
      <c r="B58" s="1">
        <v>38486</v>
      </c>
      <c r="C58" t="s">
        <v>228</v>
      </c>
      <c r="D58">
        <v>59</v>
      </c>
      <c r="E58">
        <v>59</v>
      </c>
      <c r="F58">
        <v>7</v>
      </c>
      <c r="G58" t="s">
        <v>2</v>
      </c>
      <c r="H58" t="str">
        <f>"4601  "</f>
        <v>4601  </v>
      </c>
      <c r="I58" t="s">
        <v>229</v>
      </c>
      <c r="J58" t="s">
        <v>3</v>
      </c>
      <c r="K58" t="s">
        <v>230</v>
      </c>
      <c r="L58" t="s">
        <v>231</v>
      </c>
      <c r="M58" t="s">
        <v>232</v>
      </c>
    </row>
    <row r="59" spans="1:12" ht="13.5">
      <c r="A59" t="s">
        <v>107</v>
      </c>
      <c r="B59" s="1">
        <v>38486</v>
      </c>
      <c r="C59" t="s">
        <v>108</v>
      </c>
      <c r="D59">
        <v>59</v>
      </c>
      <c r="E59">
        <v>59</v>
      </c>
      <c r="F59">
        <v>21</v>
      </c>
      <c r="G59" t="s">
        <v>2</v>
      </c>
      <c r="H59" t="str">
        <f>"060102"</f>
        <v>060102</v>
      </c>
      <c r="J59" t="s">
        <v>3</v>
      </c>
      <c r="K59" t="s">
        <v>109</v>
      </c>
      <c r="L59" t="s">
        <v>110</v>
      </c>
    </row>
    <row r="60" spans="1:12" ht="13.5">
      <c r="A60" t="s">
        <v>233</v>
      </c>
      <c r="B60" s="1">
        <v>38486</v>
      </c>
      <c r="C60" t="s">
        <v>234</v>
      </c>
      <c r="D60">
        <v>59</v>
      </c>
      <c r="E60">
        <v>59</v>
      </c>
      <c r="F60">
        <v>7</v>
      </c>
      <c r="G60" t="s">
        <v>2</v>
      </c>
      <c r="H60" t="str">
        <f>"32004G"</f>
        <v>32004G</v>
      </c>
      <c r="J60" t="s">
        <v>3</v>
      </c>
      <c r="K60" t="s">
        <v>235</v>
      </c>
      <c r="L60" t="s">
        <v>236</v>
      </c>
    </row>
    <row r="61" spans="1:12" ht="13.5">
      <c r="A61" t="s">
        <v>237</v>
      </c>
      <c r="B61" s="1">
        <v>38486</v>
      </c>
      <c r="C61" t="s">
        <v>238</v>
      </c>
      <c r="D61">
        <v>59</v>
      </c>
      <c r="E61">
        <v>59</v>
      </c>
      <c r="F61">
        <v>7</v>
      </c>
      <c r="G61" t="s">
        <v>2</v>
      </c>
      <c r="H61" t="str">
        <f>"2209  "</f>
        <v>2209  </v>
      </c>
      <c r="J61" t="s">
        <v>3</v>
      </c>
      <c r="K61" t="s">
        <v>239</v>
      </c>
      <c r="L61" t="s">
        <v>240</v>
      </c>
    </row>
    <row r="62" spans="1:12" ht="13.5">
      <c r="A62" t="s">
        <v>241</v>
      </c>
      <c r="B62" s="1">
        <v>38486</v>
      </c>
      <c r="C62" t="s">
        <v>242</v>
      </c>
      <c r="D62">
        <v>59</v>
      </c>
      <c r="E62">
        <v>59</v>
      </c>
      <c r="F62">
        <v>7</v>
      </c>
      <c r="G62" t="s">
        <v>2</v>
      </c>
      <c r="H62" t="str">
        <f>"4602  "</f>
        <v>4602  </v>
      </c>
      <c r="J62" t="s">
        <v>3</v>
      </c>
      <c r="K62" t="s">
        <v>243</v>
      </c>
      <c r="L62" t="s">
        <v>244</v>
      </c>
    </row>
    <row r="63" spans="1:13" ht="13.5">
      <c r="A63" t="s">
        <v>245</v>
      </c>
      <c r="B63" s="1">
        <v>38486</v>
      </c>
      <c r="C63" t="s">
        <v>246</v>
      </c>
      <c r="D63">
        <v>59</v>
      </c>
      <c r="E63">
        <v>59</v>
      </c>
      <c r="F63">
        <v>7</v>
      </c>
      <c r="G63" t="s">
        <v>2</v>
      </c>
      <c r="H63" t="str">
        <f>"09016F"</f>
        <v>09016F</v>
      </c>
      <c r="I63" t="s">
        <v>247</v>
      </c>
      <c r="J63" t="s">
        <v>3</v>
      </c>
      <c r="K63" t="s">
        <v>248</v>
      </c>
      <c r="L63" t="s">
        <v>249</v>
      </c>
      <c r="M63" t="s">
        <v>250</v>
      </c>
    </row>
    <row r="64" spans="1:12" ht="13.5">
      <c r="A64" t="s">
        <v>251</v>
      </c>
      <c r="B64" s="1">
        <v>38486</v>
      </c>
      <c r="C64" t="s">
        <v>252</v>
      </c>
      <c r="D64">
        <v>59</v>
      </c>
      <c r="E64">
        <v>59</v>
      </c>
      <c r="F64">
        <v>7</v>
      </c>
      <c r="G64" t="s">
        <v>2</v>
      </c>
      <c r="H64" t="str">
        <f>"1815  "</f>
        <v>1815  </v>
      </c>
      <c r="J64" t="s">
        <v>3</v>
      </c>
      <c r="K64" t="s">
        <v>253</v>
      </c>
      <c r="L64" t="s">
        <v>254</v>
      </c>
    </row>
    <row r="65" spans="1:12" ht="13.5">
      <c r="A65" t="s">
        <v>111</v>
      </c>
      <c r="B65" s="1">
        <v>38486</v>
      </c>
      <c r="C65" t="s">
        <v>112</v>
      </c>
      <c r="D65">
        <v>59</v>
      </c>
      <c r="E65">
        <v>59</v>
      </c>
      <c r="F65">
        <v>21</v>
      </c>
      <c r="G65" t="s">
        <v>2</v>
      </c>
      <c r="H65" t="str">
        <f>"0117  "</f>
        <v>0117  </v>
      </c>
      <c r="J65" t="s">
        <v>3</v>
      </c>
      <c r="L65" t="s">
        <v>113</v>
      </c>
    </row>
    <row r="66" spans="1:10" ht="13.5">
      <c r="A66" t="s">
        <v>255</v>
      </c>
      <c r="B66" s="1">
        <v>38486</v>
      </c>
      <c r="C66" t="s">
        <v>256</v>
      </c>
      <c r="D66">
        <v>59</v>
      </c>
      <c r="E66">
        <v>59</v>
      </c>
      <c r="F66">
        <v>7</v>
      </c>
      <c r="G66" t="s">
        <v>2</v>
      </c>
      <c r="H66" t="str">
        <f>"      "</f>
        <v>      </v>
      </c>
      <c r="J66" t="s">
        <v>3</v>
      </c>
    </row>
    <row r="67" spans="1:12" ht="13.5">
      <c r="A67" t="s">
        <v>257</v>
      </c>
      <c r="B67" s="1">
        <v>38486</v>
      </c>
      <c r="C67" t="s">
        <v>258</v>
      </c>
      <c r="D67">
        <v>59</v>
      </c>
      <c r="E67">
        <v>59</v>
      </c>
      <c r="F67">
        <v>7</v>
      </c>
      <c r="G67" t="s">
        <v>2</v>
      </c>
      <c r="H67" t="str">
        <f>"43001B"</f>
        <v>43001B</v>
      </c>
      <c r="J67" t="s">
        <v>3</v>
      </c>
      <c r="K67" t="s">
        <v>259</v>
      </c>
      <c r="L67" t="s">
        <v>260</v>
      </c>
    </row>
    <row r="68" spans="1:12" ht="13.5">
      <c r="A68" t="s">
        <v>114</v>
      </c>
      <c r="B68" s="1">
        <v>38486</v>
      </c>
      <c r="C68" t="s">
        <v>115</v>
      </c>
      <c r="D68">
        <v>55</v>
      </c>
      <c r="E68">
        <v>59</v>
      </c>
      <c r="F68">
        <v>21</v>
      </c>
      <c r="G68" t="s">
        <v>2</v>
      </c>
      <c r="H68" t="str">
        <f>"0601  "</f>
        <v>0601  </v>
      </c>
      <c r="J68" t="s">
        <v>3</v>
      </c>
      <c r="L68" t="s">
        <v>116</v>
      </c>
    </row>
    <row r="69" spans="1:12" ht="13.5">
      <c r="A69" t="s">
        <v>261</v>
      </c>
      <c r="B69" s="1">
        <v>38486</v>
      </c>
      <c r="C69" t="s">
        <v>262</v>
      </c>
      <c r="D69">
        <v>59</v>
      </c>
      <c r="E69">
        <v>59</v>
      </c>
      <c r="F69">
        <v>7</v>
      </c>
      <c r="G69" t="s">
        <v>2</v>
      </c>
      <c r="H69" t="str">
        <f>"220101"</f>
        <v>220101</v>
      </c>
      <c r="J69" t="s">
        <v>3</v>
      </c>
      <c r="K69" t="s">
        <v>263</v>
      </c>
      <c r="L69" t="s">
        <v>264</v>
      </c>
    </row>
    <row r="70" spans="1:12" ht="13.5">
      <c r="A70" t="s">
        <v>55</v>
      </c>
      <c r="B70" s="1">
        <v>38486</v>
      </c>
      <c r="C70" t="s">
        <v>262</v>
      </c>
      <c r="D70">
        <v>59</v>
      </c>
      <c r="E70">
        <v>59</v>
      </c>
      <c r="F70">
        <v>7</v>
      </c>
      <c r="G70" t="s">
        <v>2</v>
      </c>
      <c r="H70" t="str">
        <f>"1601  "</f>
        <v>1601  </v>
      </c>
      <c r="J70" t="s">
        <v>3</v>
      </c>
      <c r="K70" t="s">
        <v>57</v>
      </c>
      <c r="L70" t="s">
        <v>58</v>
      </c>
    </row>
    <row r="71" spans="1:12" ht="13.5">
      <c r="A71" t="s">
        <v>117</v>
      </c>
      <c r="B71" s="1">
        <v>38486</v>
      </c>
      <c r="C71" t="s">
        <v>118</v>
      </c>
      <c r="D71">
        <v>59</v>
      </c>
      <c r="E71">
        <v>59</v>
      </c>
      <c r="F71">
        <v>21</v>
      </c>
      <c r="G71" t="s">
        <v>2</v>
      </c>
      <c r="H71" t="str">
        <f>"0602  "</f>
        <v>0602  </v>
      </c>
      <c r="J71" t="s">
        <v>3</v>
      </c>
      <c r="K71" t="s">
        <v>119</v>
      </c>
      <c r="L71" t="s">
        <v>120</v>
      </c>
    </row>
    <row r="72" spans="1:12" ht="13.5">
      <c r="A72" t="s">
        <v>121</v>
      </c>
      <c r="B72" s="1">
        <v>38486</v>
      </c>
      <c r="C72" t="s">
        <v>122</v>
      </c>
      <c r="D72">
        <v>59</v>
      </c>
      <c r="E72">
        <v>59</v>
      </c>
      <c r="F72">
        <v>21</v>
      </c>
      <c r="G72" t="s">
        <v>2</v>
      </c>
      <c r="H72" t="str">
        <f>"0801  "</f>
        <v>0801  </v>
      </c>
      <c r="J72" t="s">
        <v>3</v>
      </c>
      <c r="L72" t="s">
        <v>123</v>
      </c>
    </row>
    <row r="73" spans="1:12" ht="13.5">
      <c r="A73" t="s">
        <v>265</v>
      </c>
      <c r="B73" s="1">
        <v>38486</v>
      </c>
      <c r="C73" t="s">
        <v>122</v>
      </c>
      <c r="D73">
        <v>59</v>
      </c>
      <c r="E73">
        <v>59</v>
      </c>
      <c r="F73">
        <v>7</v>
      </c>
      <c r="G73" t="s">
        <v>2</v>
      </c>
      <c r="H73" t="str">
        <f>"4023  "</f>
        <v>4023  </v>
      </c>
      <c r="J73" t="s">
        <v>3</v>
      </c>
      <c r="K73" t="s">
        <v>266</v>
      </c>
      <c r="L73" t="s">
        <v>267</v>
      </c>
    </row>
    <row r="74" spans="1:12" ht="13.5">
      <c r="A74" t="s">
        <v>268</v>
      </c>
      <c r="B74" s="1">
        <v>38486</v>
      </c>
      <c r="C74" t="s">
        <v>269</v>
      </c>
      <c r="D74">
        <v>59</v>
      </c>
      <c r="E74">
        <v>59</v>
      </c>
      <c r="F74">
        <v>7</v>
      </c>
      <c r="G74" t="s">
        <v>2</v>
      </c>
      <c r="H74" t="str">
        <f>"3101  "</f>
        <v>3101  </v>
      </c>
      <c r="J74" t="s">
        <v>3</v>
      </c>
      <c r="K74" t="s">
        <v>270</v>
      </c>
      <c r="L74" t="s">
        <v>179</v>
      </c>
    </row>
    <row r="75" spans="1:12" ht="13.5">
      <c r="A75" t="s">
        <v>124</v>
      </c>
      <c r="B75" s="1">
        <v>38486</v>
      </c>
      <c r="C75" t="s">
        <v>125</v>
      </c>
      <c r="D75">
        <v>51</v>
      </c>
      <c r="E75">
        <v>59</v>
      </c>
      <c r="F75">
        <v>21</v>
      </c>
      <c r="G75" t="s">
        <v>2</v>
      </c>
      <c r="H75" t="str">
        <f>"402104"</f>
        <v>402104</v>
      </c>
      <c r="J75" t="s">
        <v>3</v>
      </c>
      <c r="K75" t="s">
        <v>126</v>
      </c>
      <c r="L75" t="s">
        <v>127</v>
      </c>
    </row>
    <row r="76" spans="1:12" ht="13.5">
      <c r="A76" t="s">
        <v>271</v>
      </c>
      <c r="B76" s="1">
        <v>38486</v>
      </c>
      <c r="C76" t="s">
        <v>125</v>
      </c>
      <c r="D76">
        <v>59</v>
      </c>
      <c r="E76">
        <v>59</v>
      </c>
      <c r="F76">
        <v>7</v>
      </c>
      <c r="G76" t="s">
        <v>2</v>
      </c>
      <c r="H76" t="str">
        <f>"4501  "</f>
        <v>4501  </v>
      </c>
      <c r="J76" t="s">
        <v>3</v>
      </c>
      <c r="K76" t="s">
        <v>272</v>
      </c>
      <c r="L76" t="s">
        <v>273</v>
      </c>
    </row>
    <row r="77" spans="1:12" ht="13.5">
      <c r="A77" t="s">
        <v>128</v>
      </c>
      <c r="B77" s="1">
        <v>38486</v>
      </c>
      <c r="C77" t="s">
        <v>129</v>
      </c>
      <c r="D77">
        <v>59</v>
      </c>
      <c r="E77">
        <v>59</v>
      </c>
      <c r="F77">
        <v>21</v>
      </c>
      <c r="G77" t="s">
        <v>2</v>
      </c>
      <c r="H77" t="str">
        <f>"0510  "</f>
        <v>0510  </v>
      </c>
      <c r="J77" t="s">
        <v>3</v>
      </c>
      <c r="K77" t="s">
        <v>130</v>
      </c>
      <c r="L77" t="s">
        <v>131</v>
      </c>
    </row>
    <row r="78" spans="1:12" ht="13.5">
      <c r="A78" t="s">
        <v>274</v>
      </c>
      <c r="B78" s="1">
        <v>38486</v>
      </c>
      <c r="C78" t="s">
        <v>129</v>
      </c>
      <c r="D78">
        <v>59</v>
      </c>
      <c r="E78">
        <v>59</v>
      </c>
      <c r="F78">
        <v>7</v>
      </c>
      <c r="G78" t="s">
        <v>2</v>
      </c>
      <c r="H78" t="str">
        <f>"      "</f>
        <v>      </v>
      </c>
      <c r="J78" t="s">
        <v>3</v>
      </c>
      <c r="K78" t="s">
        <v>275</v>
      </c>
      <c r="L78" t="s">
        <v>276</v>
      </c>
    </row>
    <row r="79" spans="1:10" ht="13.5">
      <c r="A79" t="s">
        <v>277</v>
      </c>
      <c r="B79" s="1">
        <v>38486</v>
      </c>
      <c r="C79" t="s">
        <v>278</v>
      </c>
      <c r="D79">
        <v>59</v>
      </c>
      <c r="E79">
        <v>59</v>
      </c>
      <c r="F79">
        <v>7</v>
      </c>
      <c r="G79" t="s">
        <v>2</v>
      </c>
      <c r="H79" t="str">
        <f>"      "</f>
        <v>      </v>
      </c>
      <c r="J79" t="s">
        <v>3</v>
      </c>
    </row>
    <row r="80" spans="1:12" ht="13.5">
      <c r="A80" t="s">
        <v>132</v>
      </c>
      <c r="B80" s="1">
        <v>38486</v>
      </c>
      <c r="C80" t="s">
        <v>133</v>
      </c>
      <c r="D80">
        <v>59</v>
      </c>
      <c r="E80">
        <v>59</v>
      </c>
      <c r="F80">
        <v>21</v>
      </c>
      <c r="G80" t="s">
        <v>2</v>
      </c>
      <c r="H80" t="str">
        <f>"0913  "</f>
        <v>0913  </v>
      </c>
      <c r="J80" t="s">
        <v>3</v>
      </c>
      <c r="K80" t="s">
        <v>134</v>
      </c>
      <c r="L80" t="s">
        <v>135</v>
      </c>
    </row>
    <row r="81" spans="1:10" ht="13.5">
      <c r="A81" t="s">
        <v>279</v>
      </c>
      <c r="B81" s="1">
        <v>38486</v>
      </c>
      <c r="C81" t="s">
        <v>133</v>
      </c>
      <c r="D81">
        <v>59</v>
      </c>
      <c r="E81">
        <v>59</v>
      </c>
      <c r="F81">
        <v>7</v>
      </c>
      <c r="G81" t="s">
        <v>2</v>
      </c>
      <c r="H81" t="str">
        <f>"      "</f>
        <v>      </v>
      </c>
      <c r="J81" t="s">
        <v>3</v>
      </c>
    </row>
    <row r="82" spans="1:12" ht="13.5">
      <c r="A82" t="s">
        <v>280</v>
      </c>
      <c r="B82" s="1">
        <v>38486</v>
      </c>
      <c r="C82" t="s">
        <v>281</v>
      </c>
      <c r="D82">
        <v>59</v>
      </c>
      <c r="E82">
        <v>59</v>
      </c>
      <c r="F82">
        <v>7</v>
      </c>
      <c r="G82" t="s">
        <v>2</v>
      </c>
      <c r="H82" t="str">
        <f>"3701  "</f>
        <v>3701  </v>
      </c>
      <c r="J82" t="s">
        <v>3</v>
      </c>
      <c r="K82" t="s">
        <v>282</v>
      </c>
      <c r="L82" t="s">
        <v>283</v>
      </c>
    </row>
    <row r="83" spans="1:12" ht="13.5">
      <c r="A83" t="s">
        <v>284</v>
      </c>
      <c r="B83" s="1">
        <v>38486</v>
      </c>
      <c r="C83" t="s">
        <v>285</v>
      </c>
      <c r="D83">
        <v>59</v>
      </c>
      <c r="E83">
        <v>59</v>
      </c>
      <c r="F83">
        <v>7</v>
      </c>
      <c r="G83" t="s">
        <v>2</v>
      </c>
      <c r="H83" t="str">
        <f>"4509  "</f>
        <v>4509  </v>
      </c>
      <c r="J83" t="s">
        <v>3</v>
      </c>
      <c r="K83" t="s">
        <v>286</v>
      </c>
      <c r="L83" t="s">
        <v>287</v>
      </c>
    </row>
    <row r="84" spans="1:12" ht="13.5">
      <c r="A84" t="s">
        <v>713</v>
      </c>
      <c r="B84" s="1">
        <v>38486</v>
      </c>
      <c r="C84" t="s">
        <v>714</v>
      </c>
      <c r="D84">
        <v>51</v>
      </c>
      <c r="E84">
        <v>55</v>
      </c>
      <c r="F84">
        <v>144</v>
      </c>
      <c r="G84" t="s">
        <v>702</v>
      </c>
      <c r="H84" t="str">
        <f>"3301  "</f>
        <v>3301  </v>
      </c>
      <c r="J84" t="s">
        <v>3</v>
      </c>
      <c r="K84" t="s">
        <v>715</v>
      </c>
      <c r="L84" t="s">
        <v>716</v>
      </c>
    </row>
    <row r="85" spans="1:12" ht="13.5">
      <c r="A85" t="s">
        <v>136</v>
      </c>
      <c r="B85" s="1">
        <v>38486</v>
      </c>
      <c r="C85" t="s">
        <v>137</v>
      </c>
      <c r="D85">
        <v>57</v>
      </c>
      <c r="E85">
        <v>55</v>
      </c>
      <c r="F85">
        <v>21</v>
      </c>
      <c r="G85" t="s">
        <v>2</v>
      </c>
      <c r="H85" t="str">
        <f>"0701  "</f>
        <v>0701  </v>
      </c>
      <c r="J85" t="s">
        <v>3</v>
      </c>
      <c r="L85" t="s">
        <v>138</v>
      </c>
    </row>
    <row r="86" spans="1:13" ht="13.5">
      <c r="A86" t="s">
        <v>288</v>
      </c>
      <c r="B86" s="1">
        <v>38486</v>
      </c>
      <c r="C86" t="s">
        <v>289</v>
      </c>
      <c r="D86">
        <v>59</v>
      </c>
      <c r="E86">
        <v>59</v>
      </c>
      <c r="F86">
        <v>7</v>
      </c>
      <c r="G86" t="s">
        <v>2</v>
      </c>
      <c r="H86" t="str">
        <f>"3302  "</f>
        <v>3302  </v>
      </c>
      <c r="J86" t="s">
        <v>3</v>
      </c>
      <c r="K86" t="s">
        <v>290</v>
      </c>
      <c r="L86" t="s">
        <v>98</v>
      </c>
      <c r="M86" t="s">
        <v>291</v>
      </c>
    </row>
    <row r="87" spans="1:12" ht="13.5">
      <c r="A87" t="s">
        <v>124</v>
      </c>
      <c r="B87" s="1">
        <v>38486</v>
      </c>
      <c r="C87" t="s">
        <v>292</v>
      </c>
      <c r="D87">
        <v>59</v>
      </c>
      <c r="E87">
        <v>59</v>
      </c>
      <c r="F87">
        <v>7</v>
      </c>
      <c r="G87" t="s">
        <v>2</v>
      </c>
      <c r="H87" t="str">
        <f>"402104"</f>
        <v>402104</v>
      </c>
      <c r="J87" t="s">
        <v>3</v>
      </c>
      <c r="K87" t="s">
        <v>126</v>
      </c>
      <c r="L87" t="s">
        <v>127</v>
      </c>
    </row>
    <row r="88" spans="1:12" ht="13.5">
      <c r="A88" t="s">
        <v>293</v>
      </c>
      <c r="B88" s="1">
        <v>38486</v>
      </c>
      <c r="C88" t="s">
        <v>294</v>
      </c>
      <c r="D88">
        <v>59</v>
      </c>
      <c r="E88">
        <v>59</v>
      </c>
      <c r="F88">
        <v>7</v>
      </c>
      <c r="G88" t="s">
        <v>2</v>
      </c>
      <c r="H88" t="str">
        <f>"3508  "</f>
        <v>3508  </v>
      </c>
      <c r="J88" t="s">
        <v>3</v>
      </c>
      <c r="K88" t="s">
        <v>295</v>
      </c>
      <c r="L88" t="s">
        <v>296</v>
      </c>
    </row>
    <row r="89" spans="1:12" ht="13.5">
      <c r="A89" t="s">
        <v>139</v>
      </c>
      <c r="B89" s="1">
        <v>38486</v>
      </c>
      <c r="C89" t="s">
        <v>140</v>
      </c>
      <c r="D89">
        <v>59</v>
      </c>
      <c r="E89">
        <v>59</v>
      </c>
      <c r="F89">
        <v>21</v>
      </c>
      <c r="G89" t="s">
        <v>2</v>
      </c>
      <c r="H89" t="str">
        <f>"0104  "</f>
        <v>0104  </v>
      </c>
      <c r="J89" t="s">
        <v>3</v>
      </c>
      <c r="K89" t="s">
        <v>141</v>
      </c>
      <c r="L89" t="s">
        <v>142</v>
      </c>
    </row>
    <row r="90" spans="1:12" ht="13.5">
      <c r="A90" t="s">
        <v>213</v>
      </c>
      <c r="B90" s="1">
        <v>38486</v>
      </c>
      <c r="C90" t="s">
        <v>297</v>
      </c>
      <c r="D90">
        <v>59</v>
      </c>
      <c r="E90">
        <v>59</v>
      </c>
      <c r="F90">
        <v>7</v>
      </c>
      <c r="G90" t="s">
        <v>2</v>
      </c>
      <c r="H90" t="str">
        <f>"3601  "</f>
        <v>3601  </v>
      </c>
      <c r="J90" t="s">
        <v>3</v>
      </c>
      <c r="K90" t="s">
        <v>214</v>
      </c>
      <c r="L90" t="s">
        <v>215</v>
      </c>
    </row>
    <row r="91" spans="1:12" ht="13.5">
      <c r="A91" t="s">
        <v>717</v>
      </c>
      <c r="B91" s="1">
        <v>38486</v>
      </c>
      <c r="C91" t="s">
        <v>718</v>
      </c>
      <c r="D91">
        <v>59</v>
      </c>
      <c r="E91">
        <v>59</v>
      </c>
      <c r="F91">
        <v>144</v>
      </c>
      <c r="G91" t="s">
        <v>702</v>
      </c>
      <c r="H91" t="str">
        <f>"402102"</f>
        <v>402102</v>
      </c>
      <c r="J91" t="s">
        <v>3</v>
      </c>
      <c r="K91" t="s">
        <v>719</v>
      </c>
      <c r="L91" t="s">
        <v>720</v>
      </c>
    </row>
    <row r="92" spans="1:13" ht="13.5">
      <c r="A92" t="s">
        <v>298</v>
      </c>
      <c r="B92" s="1">
        <v>38486</v>
      </c>
      <c r="C92" t="s">
        <v>299</v>
      </c>
      <c r="D92">
        <v>59</v>
      </c>
      <c r="E92">
        <v>59</v>
      </c>
      <c r="F92">
        <v>7</v>
      </c>
      <c r="G92" t="s">
        <v>2</v>
      </c>
      <c r="H92" t="str">
        <f>"2020  "</f>
        <v>2020  </v>
      </c>
      <c r="J92" t="s">
        <v>3</v>
      </c>
      <c r="K92" t="s">
        <v>300</v>
      </c>
      <c r="L92" t="s">
        <v>301</v>
      </c>
      <c r="M92" t="s">
        <v>302</v>
      </c>
    </row>
    <row r="93" spans="1:12" ht="13.5">
      <c r="A93" t="s">
        <v>721</v>
      </c>
      <c r="B93" s="1">
        <v>38486</v>
      </c>
      <c r="C93" t="s">
        <v>722</v>
      </c>
      <c r="D93">
        <v>59</v>
      </c>
      <c r="E93">
        <v>59</v>
      </c>
      <c r="F93">
        <v>144</v>
      </c>
      <c r="G93" t="s">
        <v>702</v>
      </c>
      <c r="H93" t="str">
        <f>"3302  "</f>
        <v>3302  </v>
      </c>
      <c r="J93" t="s">
        <v>3</v>
      </c>
      <c r="K93" t="s">
        <v>723</v>
      </c>
      <c r="L93" t="s">
        <v>98</v>
      </c>
    </row>
    <row r="94" spans="1:13" ht="13.5">
      <c r="A94" t="s">
        <v>303</v>
      </c>
      <c r="B94" s="1">
        <v>38486</v>
      </c>
      <c r="C94" t="s">
        <v>304</v>
      </c>
      <c r="D94">
        <v>59</v>
      </c>
      <c r="E94">
        <v>59</v>
      </c>
      <c r="F94">
        <v>7</v>
      </c>
      <c r="G94" t="s">
        <v>2</v>
      </c>
      <c r="H94" t="str">
        <f>"3101  "</f>
        <v>3101  </v>
      </c>
      <c r="J94" t="s">
        <v>3</v>
      </c>
      <c r="K94" t="s">
        <v>305</v>
      </c>
      <c r="L94" t="s">
        <v>179</v>
      </c>
      <c r="M94" t="s">
        <v>306</v>
      </c>
    </row>
    <row r="95" spans="1:12" ht="13.5">
      <c r="A95" t="s">
        <v>143</v>
      </c>
      <c r="B95" s="1">
        <v>38486</v>
      </c>
      <c r="C95" t="s">
        <v>144</v>
      </c>
      <c r="D95">
        <v>57</v>
      </c>
      <c r="E95">
        <v>59</v>
      </c>
      <c r="F95">
        <v>21</v>
      </c>
      <c r="G95" t="s">
        <v>2</v>
      </c>
      <c r="H95" t="str">
        <f>"0133  "</f>
        <v>0133  </v>
      </c>
      <c r="J95" t="s">
        <v>3</v>
      </c>
      <c r="K95" t="s">
        <v>145</v>
      </c>
      <c r="L95" t="s">
        <v>146</v>
      </c>
    </row>
    <row r="96" spans="1:12" ht="13.5">
      <c r="A96" t="s">
        <v>307</v>
      </c>
      <c r="B96" s="1">
        <v>38486</v>
      </c>
      <c r="C96" t="s">
        <v>308</v>
      </c>
      <c r="D96">
        <v>59</v>
      </c>
      <c r="E96">
        <v>59</v>
      </c>
      <c r="F96">
        <v>7</v>
      </c>
      <c r="G96" t="s">
        <v>2</v>
      </c>
      <c r="H96" t="str">
        <f>"33009D"</f>
        <v>33009D</v>
      </c>
      <c r="J96" t="s">
        <v>3</v>
      </c>
      <c r="K96" t="s">
        <v>309</v>
      </c>
      <c r="L96" t="s">
        <v>310</v>
      </c>
    </row>
    <row r="97" spans="1:12" ht="13.5">
      <c r="A97" t="s">
        <v>724</v>
      </c>
      <c r="B97" s="1">
        <v>38486</v>
      </c>
      <c r="C97" t="s">
        <v>725</v>
      </c>
      <c r="D97">
        <v>59</v>
      </c>
      <c r="E97">
        <v>59</v>
      </c>
      <c r="F97">
        <v>144</v>
      </c>
      <c r="G97" t="s">
        <v>702</v>
      </c>
      <c r="H97" t="str">
        <f>"3302  "</f>
        <v>3302  </v>
      </c>
      <c r="J97" t="s">
        <v>3</v>
      </c>
      <c r="K97" t="s">
        <v>726</v>
      </c>
      <c r="L97" t="s">
        <v>98</v>
      </c>
    </row>
    <row r="98" spans="1:12" ht="13.5">
      <c r="A98" t="s">
        <v>311</v>
      </c>
      <c r="B98" s="1">
        <v>38486</v>
      </c>
      <c r="C98" t="s">
        <v>312</v>
      </c>
      <c r="D98">
        <v>59</v>
      </c>
      <c r="E98">
        <v>59</v>
      </c>
      <c r="F98">
        <v>7</v>
      </c>
      <c r="G98" t="s">
        <v>2</v>
      </c>
      <c r="H98" t="str">
        <f>"42005B"</f>
        <v>42005B</v>
      </c>
      <c r="J98" t="s">
        <v>3</v>
      </c>
      <c r="K98" t="s">
        <v>313</v>
      </c>
      <c r="L98" t="s">
        <v>314</v>
      </c>
    </row>
    <row r="99" spans="1:12" ht="13.5">
      <c r="A99" t="s">
        <v>315</v>
      </c>
      <c r="B99" s="1">
        <v>38486</v>
      </c>
      <c r="C99" t="s">
        <v>316</v>
      </c>
      <c r="D99">
        <v>59</v>
      </c>
      <c r="E99">
        <v>59</v>
      </c>
      <c r="F99">
        <v>7</v>
      </c>
      <c r="G99" t="s">
        <v>2</v>
      </c>
      <c r="H99" t="str">
        <f>"4411  "</f>
        <v>4411  </v>
      </c>
      <c r="J99" t="s">
        <v>3</v>
      </c>
      <c r="K99" t="s">
        <v>150</v>
      </c>
      <c r="L99" t="s">
        <v>317</v>
      </c>
    </row>
    <row r="100" spans="1:13" ht="13.5">
      <c r="A100" t="s">
        <v>318</v>
      </c>
      <c r="B100" s="1">
        <v>38486</v>
      </c>
      <c r="C100" t="s">
        <v>319</v>
      </c>
      <c r="D100">
        <v>59</v>
      </c>
      <c r="E100">
        <v>59</v>
      </c>
      <c r="F100">
        <v>7</v>
      </c>
      <c r="G100" t="s">
        <v>2</v>
      </c>
      <c r="H100" t="str">
        <f>"400102"</f>
        <v>400102</v>
      </c>
      <c r="J100" t="s">
        <v>3</v>
      </c>
      <c r="K100" t="s">
        <v>320</v>
      </c>
      <c r="L100" t="s">
        <v>321</v>
      </c>
      <c r="M100" t="s">
        <v>322</v>
      </c>
    </row>
    <row r="101" spans="1:12" ht="13.5">
      <c r="A101" t="s">
        <v>323</v>
      </c>
      <c r="B101" s="1">
        <v>38486</v>
      </c>
      <c r="C101" t="s">
        <v>324</v>
      </c>
      <c r="D101">
        <v>59</v>
      </c>
      <c r="E101">
        <v>59</v>
      </c>
      <c r="F101">
        <v>7</v>
      </c>
      <c r="G101" t="s">
        <v>2</v>
      </c>
      <c r="H101" t="str">
        <f>"200103"</f>
        <v>200103</v>
      </c>
      <c r="J101" t="s">
        <v>3</v>
      </c>
      <c r="K101" t="s">
        <v>325</v>
      </c>
      <c r="L101" t="s">
        <v>326</v>
      </c>
    </row>
    <row r="102" spans="1:13" ht="13.5">
      <c r="A102" t="s">
        <v>327</v>
      </c>
      <c r="B102" s="1">
        <v>38486</v>
      </c>
      <c r="C102" t="s">
        <v>328</v>
      </c>
      <c r="D102">
        <v>59</v>
      </c>
      <c r="E102">
        <v>59</v>
      </c>
      <c r="F102">
        <v>7</v>
      </c>
      <c r="G102" t="s">
        <v>2</v>
      </c>
      <c r="H102" t="str">
        <f>"33006B"</f>
        <v>33006B</v>
      </c>
      <c r="J102" t="s">
        <v>3</v>
      </c>
      <c r="K102" t="s">
        <v>208</v>
      </c>
      <c r="L102" t="s">
        <v>329</v>
      </c>
      <c r="M102" t="s">
        <v>330</v>
      </c>
    </row>
    <row r="103" spans="1:12" ht="13.5">
      <c r="A103" t="s">
        <v>331</v>
      </c>
      <c r="B103" s="1">
        <v>38486</v>
      </c>
      <c r="C103" t="s">
        <v>332</v>
      </c>
      <c r="D103">
        <v>59</v>
      </c>
      <c r="E103">
        <v>59</v>
      </c>
      <c r="F103">
        <v>7</v>
      </c>
      <c r="G103" t="s">
        <v>2</v>
      </c>
      <c r="H103" t="str">
        <f>"4007  "</f>
        <v>4007  </v>
      </c>
      <c r="J103" t="s">
        <v>3</v>
      </c>
      <c r="K103" t="s">
        <v>333</v>
      </c>
      <c r="L103" t="s">
        <v>334</v>
      </c>
    </row>
    <row r="104" spans="1:12" ht="13.5">
      <c r="A104" t="s">
        <v>335</v>
      </c>
      <c r="B104" s="1">
        <v>38486</v>
      </c>
      <c r="C104" t="s">
        <v>336</v>
      </c>
      <c r="D104">
        <v>59</v>
      </c>
      <c r="E104">
        <v>59</v>
      </c>
      <c r="F104">
        <v>7</v>
      </c>
      <c r="G104" t="s">
        <v>2</v>
      </c>
      <c r="H104" t="str">
        <f>"2503  "</f>
        <v>2503  </v>
      </c>
      <c r="J104" t="s">
        <v>3</v>
      </c>
      <c r="L104" t="s">
        <v>337</v>
      </c>
    </row>
    <row r="105" spans="1:12" ht="13.5">
      <c r="A105" t="s">
        <v>727</v>
      </c>
      <c r="B105" s="1">
        <v>38486</v>
      </c>
      <c r="C105" t="s">
        <v>728</v>
      </c>
      <c r="D105">
        <v>59</v>
      </c>
      <c r="E105">
        <v>59</v>
      </c>
      <c r="F105">
        <v>144</v>
      </c>
      <c r="G105" t="s">
        <v>702</v>
      </c>
      <c r="H105" t="str">
        <f>"3201  "</f>
        <v>3201  </v>
      </c>
      <c r="J105" t="s">
        <v>3</v>
      </c>
      <c r="K105" t="s">
        <v>398</v>
      </c>
      <c r="L105" t="s">
        <v>729</v>
      </c>
    </row>
    <row r="106" spans="1:12" ht="13.5">
      <c r="A106" t="s">
        <v>338</v>
      </c>
      <c r="B106" s="1">
        <v>38486</v>
      </c>
      <c r="C106" t="s">
        <v>339</v>
      </c>
      <c r="D106">
        <v>59</v>
      </c>
      <c r="E106">
        <v>59</v>
      </c>
      <c r="F106">
        <v>7</v>
      </c>
      <c r="G106" t="s">
        <v>2</v>
      </c>
      <c r="H106" t="str">
        <f>"41002F"</f>
        <v>41002F</v>
      </c>
      <c r="J106" t="s">
        <v>3</v>
      </c>
      <c r="K106" t="s">
        <v>340</v>
      </c>
      <c r="L106" t="s">
        <v>341</v>
      </c>
    </row>
    <row r="107" spans="1:12" ht="13.5">
      <c r="A107" t="s">
        <v>1023</v>
      </c>
      <c r="B107" s="1">
        <v>38486</v>
      </c>
      <c r="C107" t="s">
        <v>1024</v>
      </c>
      <c r="D107">
        <v>59</v>
      </c>
      <c r="E107">
        <v>59</v>
      </c>
      <c r="F107">
        <v>144</v>
      </c>
      <c r="G107" t="s">
        <v>702</v>
      </c>
      <c r="H107" t="str">
        <f>"402102"</f>
        <v>402102</v>
      </c>
      <c r="J107" t="s">
        <v>3</v>
      </c>
      <c r="K107" t="s">
        <v>1025</v>
      </c>
      <c r="L107" t="s">
        <v>720</v>
      </c>
    </row>
    <row r="108" spans="1:12" ht="13.5">
      <c r="A108" t="s">
        <v>342</v>
      </c>
      <c r="B108" s="1">
        <v>38486</v>
      </c>
      <c r="C108" t="s">
        <v>343</v>
      </c>
      <c r="D108">
        <v>59</v>
      </c>
      <c r="E108">
        <v>59</v>
      </c>
      <c r="F108">
        <v>7</v>
      </c>
      <c r="G108" t="s">
        <v>2</v>
      </c>
      <c r="H108" t="str">
        <f>"4106  "</f>
        <v>4106  </v>
      </c>
      <c r="J108" t="s">
        <v>3</v>
      </c>
      <c r="K108" t="s">
        <v>186</v>
      </c>
      <c r="L108" t="s">
        <v>344</v>
      </c>
    </row>
    <row r="109" spans="1:12" ht="13.5">
      <c r="A109" t="s">
        <v>345</v>
      </c>
      <c r="B109" s="1">
        <v>38486</v>
      </c>
      <c r="C109" t="s">
        <v>346</v>
      </c>
      <c r="D109">
        <v>59</v>
      </c>
      <c r="E109">
        <v>59</v>
      </c>
      <c r="F109">
        <v>7</v>
      </c>
      <c r="G109" t="s">
        <v>2</v>
      </c>
      <c r="H109" t="str">
        <f>"270107"</f>
        <v>270107</v>
      </c>
      <c r="J109" t="s">
        <v>3</v>
      </c>
      <c r="K109" t="s">
        <v>347</v>
      </c>
      <c r="L109" t="s">
        <v>348</v>
      </c>
    </row>
    <row r="110" spans="1:12" ht="13.5">
      <c r="A110" t="s">
        <v>1026</v>
      </c>
      <c r="B110" s="1">
        <v>38486</v>
      </c>
      <c r="C110" t="s">
        <v>1027</v>
      </c>
      <c r="D110">
        <v>59</v>
      </c>
      <c r="E110">
        <v>59</v>
      </c>
      <c r="F110">
        <v>144</v>
      </c>
      <c r="G110" t="s">
        <v>702</v>
      </c>
      <c r="H110" t="str">
        <f>"33009C"</f>
        <v>33009C</v>
      </c>
      <c r="J110" t="s">
        <v>369</v>
      </c>
      <c r="K110" t="s">
        <v>1028</v>
      </c>
      <c r="L110" t="s">
        <v>1029</v>
      </c>
    </row>
    <row r="111" spans="1:12" ht="13.5">
      <c r="A111" t="s">
        <v>349</v>
      </c>
      <c r="B111" s="1">
        <v>38486</v>
      </c>
      <c r="C111" t="s">
        <v>350</v>
      </c>
      <c r="D111">
        <v>59</v>
      </c>
      <c r="E111">
        <v>59</v>
      </c>
      <c r="F111">
        <v>7</v>
      </c>
      <c r="G111" t="s">
        <v>2</v>
      </c>
      <c r="H111" t="str">
        <f>"4011  "</f>
        <v>4011  </v>
      </c>
      <c r="J111" t="s">
        <v>3</v>
      </c>
      <c r="K111" t="s">
        <v>351</v>
      </c>
      <c r="L111" t="s">
        <v>352</v>
      </c>
    </row>
    <row r="112" spans="1:12" ht="13.5">
      <c r="A112" t="s">
        <v>854</v>
      </c>
      <c r="B112" s="1">
        <v>38486</v>
      </c>
      <c r="C112" t="s">
        <v>855</v>
      </c>
      <c r="D112">
        <v>59</v>
      </c>
      <c r="E112">
        <v>59</v>
      </c>
      <c r="F112">
        <v>7</v>
      </c>
      <c r="G112" t="s">
        <v>2</v>
      </c>
      <c r="H112" t="str">
        <f>"634A  "</f>
        <v>634A  </v>
      </c>
      <c r="J112" t="s">
        <v>3</v>
      </c>
      <c r="L112" t="s">
        <v>856</v>
      </c>
    </row>
    <row r="113" spans="1:12" ht="13.5">
      <c r="A113" t="s">
        <v>353</v>
      </c>
      <c r="B113" s="1">
        <v>38486</v>
      </c>
      <c r="C113" t="s">
        <v>354</v>
      </c>
      <c r="D113">
        <v>59</v>
      </c>
      <c r="E113">
        <v>59</v>
      </c>
      <c r="F113">
        <v>7</v>
      </c>
      <c r="G113" t="s">
        <v>2</v>
      </c>
      <c r="H113" t="str">
        <f>"41002F"</f>
        <v>41002F</v>
      </c>
      <c r="J113" t="s">
        <v>3</v>
      </c>
      <c r="K113" t="s">
        <v>355</v>
      </c>
      <c r="L113" t="s">
        <v>341</v>
      </c>
    </row>
    <row r="114" spans="1:12" ht="13.5">
      <c r="A114" t="s">
        <v>356</v>
      </c>
      <c r="B114" s="1">
        <v>38486</v>
      </c>
      <c r="C114" t="s">
        <v>357</v>
      </c>
      <c r="D114">
        <v>59</v>
      </c>
      <c r="E114">
        <v>59</v>
      </c>
      <c r="F114">
        <v>7</v>
      </c>
      <c r="G114" t="s">
        <v>2</v>
      </c>
      <c r="H114" t="str">
        <f>"3901  "</f>
        <v>3901  </v>
      </c>
      <c r="J114" t="s">
        <v>3</v>
      </c>
      <c r="K114" t="s">
        <v>205</v>
      </c>
      <c r="L114" t="s">
        <v>206</v>
      </c>
    </row>
    <row r="115" spans="1:13" ht="13.5">
      <c r="A115" t="s">
        <v>358</v>
      </c>
      <c r="B115" s="1">
        <v>38486</v>
      </c>
      <c r="C115" t="s">
        <v>359</v>
      </c>
      <c r="D115">
        <v>59</v>
      </c>
      <c r="E115">
        <v>59</v>
      </c>
      <c r="F115">
        <v>7</v>
      </c>
      <c r="G115" t="s">
        <v>2</v>
      </c>
      <c r="H115" t="str">
        <f>"40016B"</f>
        <v>40016B</v>
      </c>
      <c r="J115" t="s">
        <v>3</v>
      </c>
      <c r="K115" t="s">
        <v>360</v>
      </c>
      <c r="L115" t="s">
        <v>361</v>
      </c>
      <c r="M115" t="s">
        <v>362</v>
      </c>
    </row>
    <row r="116" spans="1:12" ht="13.5">
      <c r="A116" t="s">
        <v>730</v>
      </c>
      <c r="B116" s="1">
        <v>38486</v>
      </c>
      <c r="C116" t="s">
        <v>731</v>
      </c>
      <c r="D116">
        <v>55</v>
      </c>
      <c r="E116">
        <v>57</v>
      </c>
      <c r="F116">
        <v>144</v>
      </c>
      <c r="G116" t="s">
        <v>702</v>
      </c>
      <c r="H116" t="str">
        <f>"4403  "</f>
        <v>4403  </v>
      </c>
      <c r="J116" t="s">
        <v>3</v>
      </c>
      <c r="K116" t="s">
        <v>325</v>
      </c>
      <c r="L116" t="s">
        <v>732</v>
      </c>
    </row>
    <row r="117" spans="1:12" ht="13.5">
      <c r="A117" t="s">
        <v>363</v>
      </c>
      <c r="B117" s="1">
        <v>38486</v>
      </c>
      <c r="C117" t="s">
        <v>364</v>
      </c>
      <c r="D117">
        <v>59</v>
      </c>
      <c r="E117">
        <v>59</v>
      </c>
      <c r="F117">
        <v>7</v>
      </c>
      <c r="G117" t="s">
        <v>2</v>
      </c>
      <c r="H117" t="str">
        <f>"4505  "</f>
        <v>4505  </v>
      </c>
      <c r="J117" t="s">
        <v>3</v>
      </c>
      <c r="K117" t="s">
        <v>365</v>
      </c>
      <c r="L117" t="s">
        <v>366</v>
      </c>
    </row>
    <row r="118" spans="1:12" ht="13.5">
      <c r="A118" t="s">
        <v>733</v>
      </c>
      <c r="B118" s="1">
        <v>38486</v>
      </c>
      <c r="C118" t="s">
        <v>734</v>
      </c>
      <c r="D118">
        <v>51</v>
      </c>
      <c r="E118">
        <v>51</v>
      </c>
      <c r="F118">
        <v>144</v>
      </c>
      <c r="G118" t="s">
        <v>702</v>
      </c>
      <c r="H118" t="str">
        <f>"4011  "</f>
        <v>4011  </v>
      </c>
      <c r="J118" t="s">
        <v>3</v>
      </c>
      <c r="K118" t="s">
        <v>735</v>
      </c>
      <c r="L118" t="s">
        <v>352</v>
      </c>
    </row>
    <row r="119" spans="1:12" ht="13.5">
      <c r="A119" t="s">
        <v>367</v>
      </c>
      <c r="B119" s="1">
        <v>38486</v>
      </c>
      <c r="C119" t="s">
        <v>368</v>
      </c>
      <c r="D119">
        <v>59</v>
      </c>
      <c r="E119">
        <v>59</v>
      </c>
      <c r="F119">
        <v>7</v>
      </c>
      <c r="G119" t="s">
        <v>2</v>
      </c>
      <c r="H119" t="str">
        <f>"42006H"</f>
        <v>42006H</v>
      </c>
      <c r="J119" t="s">
        <v>369</v>
      </c>
      <c r="K119" t="s">
        <v>370</v>
      </c>
      <c r="L119" t="s">
        <v>371</v>
      </c>
    </row>
    <row r="120" spans="1:12" ht="13.5">
      <c r="A120" t="s">
        <v>372</v>
      </c>
      <c r="B120" s="1">
        <v>38486</v>
      </c>
      <c r="C120" t="s">
        <v>368</v>
      </c>
      <c r="D120">
        <v>59</v>
      </c>
      <c r="E120">
        <v>59</v>
      </c>
      <c r="F120">
        <v>7</v>
      </c>
      <c r="G120" t="s">
        <v>2</v>
      </c>
      <c r="H120" t="str">
        <f>"3203  "</f>
        <v>3203  </v>
      </c>
      <c r="J120" t="s">
        <v>3</v>
      </c>
      <c r="K120" t="s">
        <v>373</v>
      </c>
      <c r="L120" t="s">
        <v>374</v>
      </c>
    </row>
    <row r="121" spans="1:12" ht="13.5">
      <c r="A121" t="s">
        <v>124</v>
      </c>
      <c r="B121" s="1">
        <v>38486</v>
      </c>
      <c r="C121" t="s">
        <v>736</v>
      </c>
      <c r="D121">
        <v>55</v>
      </c>
      <c r="E121">
        <v>57</v>
      </c>
      <c r="F121">
        <v>144</v>
      </c>
      <c r="G121" t="s">
        <v>702</v>
      </c>
      <c r="H121" t="str">
        <f>"402104"</f>
        <v>402104</v>
      </c>
      <c r="J121" t="s">
        <v>3</v>
      </c>
      <c r="K121" t="s">
        <v>126</v>
      </c>
      <c r="L121" t="s">
        <v>127</v>
      </c>
    </row>
    <row r="122" spans="1:12" ht="13.5">
      <c r="A122" t="s">
        <v>375</v>
      </c>
      <c r="B122" s="1">
        <v>38486</v>
      </c>
      <c r="C122" t="s">
        <v>376</v>
      </c>
      <c r="D122">
        <v>59</v>
      </c>
      <c r="E122">
        <v>59</v>
      </c>
      <c r="F122">
        <v>7</v>
      </c>
      <c r="G122" t="s">
        <v>2</v>
      </c>
      <c r="H122" t="str">
        <f>"3302  "</f>
        <v>3302  </v>
      </c>
      <c r="J122" t="s">
        <v>3</v>
      </c>
      <c r="K122" t="s">
        <v>377</v>
      </c>
      <c r="L122" t="s">
        <v>98</v>
      </c>
    </row>
    <row r="123" spans="1:12" ht="13.5">
      <c r="A123" t="s">
        <v>378</v>
      </c>
      <c r="B123" s="1">
        <v>38486</v>
      </c>
      <c r="C123" t="s">
        <v>379</v>
      </c>
      <c r="D123">
        <v>59</v>
      </c>
      <c r="E123">
        <v>59</v>
      </c>
      <c r="F123">
        <v>7</v>
      </c>
      <c r="G123" t="s">
        <v>2</v>
      </c>
      <c r="H123" t="str">
        <f>"402106"</f>
        <v>402106</v>
      </c>
      <c r="J123" t="s">
        <v>3</v>
      </c>
      <c r="K123" t="s">
        <v>380</v>
      </c>
      <c r="L123" t="s">
        <v>381</v>
      </c>
    </row>
    <row r="124" spans="1:13" ht="13.5">
      <c r="A124" t="s">
        <v>382</v>
      </c>
      <c r="B124" s="1">
        <v>38486</v>
      </c>
      <c r="C124" t="s">
        <v>383</v>
      </c>
      <c r="D124">
        <v>59</v>
      </c>
      <c r="E124">
        <v>59</v>
      </c>
      <c r="F124">
        <v>7</v>
      </c>
      <c r="G124" t="s">
        <v>2</v>
      </c>
      <c r="H124" t="str">
        <f>"350101"</f>
        <v>350101</v>
      </c>
      <c r="I124" t="s">
        <v>384</v>
      </c>
      <c r="J124" t="s">
        <v>3</v>
      </c>
      <c r="K124" t="s">
        <v>385</v>
      </c>
      <c r="L124" t="s">
        <v>386</v>
      </c>
      <c r="M124" t="s">
        <v>387</v>
      </c>
    </row>
    <row r="125" spans="1:12" ht="13.5">
      <c r="A125" t="s">
        <v>388</v>
      </c>
      <c r="B125" s="1">
        <v>38486</v>
      </c>
      <c r="C125" t="s">
        <v>389</v>
      </c>
      <c r="D125">
        <v>59</v>
      </c>
      <c r="E125">
        <v>59</v>
      </c>
      <c r="F125">
        <v>7</v>
      </c>
      <c r="G125" t="s">
        <v>2</v>
      </c>
      <c r="H125" t="str">
        <f>"40010B"</f>
        <v>40010B</v>
      </c>
      <c r="J125" t="s">
        <v>369</v>
      </c>
      <c r="K125" t="s">
        <v>390</v>
      </c>
      <c r="L125" t="s">
        <v>391</v>
      </c>
    </row>
    <row r="126" spans="1:12" ht="13.5">
      <c r="A126" t="s">
        <v>392</v>
      </c>
      <c r="B126" s="1">
        <v>38486</v>
      </c>
      <c r="C126" t="s">
        <v>393</v>
      </c>
      <c r="D126">
        <v>59</v>
      </c>
      <c r="E126">
        <v>59</v>
      </c>
      <c r="F126">
        <v>7</v>
      </c>
      <c r="G126" t="s">
        <v>2</v>
      </c>
      <c r="H126" t="str">
        <f>"4301  "</f>
        <v>4301  </v>
      </c>
      <c r="J126" t="s">
        <v>3</v>
      </c>
      <c r="K126" t="s">
        <v>394</v>
      </c>
      <c r="L126" t="s">
        <v>395</v>
      </c>
    </row>
    <row r="127" spans="1:12" ht="13.5">
      <c r="A127" t="s">
        <v>396</v>
      </c>
      <c r="B127" s="1">
        <v>38486</v>
      </c>
      <c r="C127" t="s">
        <v>397</v>
      </c>
      <c r="D127">
        <v>59</v>
      </c>
      <c r="E127">
        <v>59</v>
      </c>
      <c r="F127">
        <v>7</v>
      </c>
      <c r="G127" t="s">
        <v>2</v>
      </c>
      <c r="H127" t="str">
        <f>"4008  "</f>
        <v>4008  </v>
      </c>
      <c r="J127" t="s">
        <v>3</v>
      </c>
      <c r="K127" t="s">
        <v>398</v>
      </c>
      <c r="L127" t="s">
        <v>399</v>
      </c>
    </row>
    <row r="128" spans="1:12" ht="13.5">
      <c r="A128" t="s">
        <v>400</v>
      </c>
      <c r="B128" s="1">
        <v>38486</v>
      </c>
      <c r="C128" t="s">
        <v>401</v>
      </c>
      <c r="D128">
        <v>59</v>
      </c>
      <c r="E128">
        <v>59</v>
      </c>
      <c r="F128">
        <v>7</v>
      </c>
      <c r="G128" t="s">
        <v>2</v>
      </c>
      <c r="H128" t="str">
        <f>"4027  "</f>
        <v>4027  </v>
      </c>
      <c r="J128" t="s">
        <v>3</v>
      </c>
      <c r="K128" t="s">
        <v>8</v>
      </c>
      <c r="L128" t="s">
        <v>402</v>
      </c>
    </row>
    <row r="129" spans="1:12" ht="13.5">
      <c r="A129" t="s">
        <v>375</v>
      </c>
      <c r="B129" s="1">
        <v>38486</v>
      </c>
      <c r="C129" t="s">
        <v>401</v>
      </c>
      <c r="D129">
        <v>59</v>
      </c>
      <c r="E129">
        <v>59</v>
      </c>
      <c r="F129">
        <v>144</v>
      </c>
      <c r="G129" t="s">
        <v>702</v>
      </c>
      <c r="H129" t="str">
        <f>"3302  "</f>
        <v>3302  </v>
      </c>
      <c r="J129" t="s">
        <v>3</v>
      </c>
      <c r="K129" t="s">
        <v>377</v>
      </c>
      <c r="L129" t="s">
        <v>98</v>
      </c>
    </row>
    <row r="130" spans="1:12" ht="13.5">
      <c r="A130" t="s">
        <v>737</v>
      </c>
      <c r="B130" s="1">
        <v>38486</v>
      </c>
      <c r="C130" t="s">
        <v>738</v>
      </c>
      <c r="D130">
        <v>59</v>
      </c>
      <c r="E130">
        <v>59</v>
      </c>
      <c r="F130">
        <v>144</v>
      </c>
      <c r="G130" t="s">
        <v>702</v>
      </c>
      <c r="H130" t="str">
        <f>"3302  "</f>
        <v>3302  </v>
      </c>
      <c r="J130" t="s">
        <v>3</v>
      </c>
      <c r="K130" t="s">
        <v>739</v>
      </c>
      <c r="L130" t="s">
        <v>98</v>
      </c>
    </row>
    <row r="131" spans="1:13" ht="13.5">
      <c r="A131" t="s">
        <v>740</v>
      </c>
      <c r="B131" s="1">
        <v>38486</v>
      </c>
      <c r="C131" t="s">
        <v>741</v>
      </c>
      <c r="D131">
        <v>59</v>
      </c>
      <c r="E131">
        <v>59</v>
      </c>
      <c r="F131">
        <v>144</v>
      </c>
      <c r="G131" t="s">
        <v>702</v>
      </c>
      <c r="H131" t="str">
        <f>"40    "</f>
        <v>40    </v>
      </c>
      <c r="J131" t="s">
        <v>369</v>
      </c>
      <c r="L131" t="s">
        <v>711</v>
      </c>
      <c r="M131" t="s">
        <v>742</v>
      </c>
    </row>
    <row r="132" spans="1:13" ht="13.5">
      <c r="A132" t="s">
        <v>403</v>
      </c>
      <c r="B132" s="1">
        <v>38486</v>
      </c>
      <c r="C132" t="s">
        <v>404</v>
      </c>
      <c r="D132">
        <v>59</v>
      </c>
      <c r="E132">
        <v>59</v>
      </c>
      <c r="F132">
        <v>7</v>
      </c>
      <c r="G132" t="s">
        <v>2</v>
      </c>
      <c r="H132" t="str">
        <f>"350107"</f>
        <v>350107</v>
      </c>
      <c r="J132" t="s">
        <v>3</v>
      </c>
      <c r="K132" t="s">
        <v>405</v>
      </c>
      <c r="L132" t="s">
        <v>406</v>
      </c>
      <c r="M132" t="s">
        <v>407</v>
      </c>
    </row>
    <row r="133" spans="1:12" ht="13.5">
      <c r="A133" t="s">
        <v>408</v>
      </c>
      <c r="B133" s="1">
        <v>38486</v>
      </c>
      <c r="C133" t="s">
        <v>409</v>
      </c>
      <c r="D133">
        <v>59</v>
      </c>
      <c r="E133">
        <v>59</v>
      </c>
      <c r="F133">
        <v>7</v>
      </c>
      <c r="G133" t="s">
        <v>2</v>
      </c>
      <c r="H133" t="str">
        <f>"0811  "</f>
        <v>0811  </v>
      </c>
      <c r="J133" t="s">
        <v>3</v>
      </c>
      <c r="K133" t="s">
        <v>410</v>
      </c>
      <c r="L133" t="s">
        <v>411</v>
      </c>
    </row>
    <row r="134" spans="1:13" ht="13.5">
      <c r="A134" t="s">
        <v>412</v>
      </c>
      <c r="B134" s="1">
        <v>38486</v>
      </c>
      <c r="C134" t="s">
        <v>413</v>
      </c>
      <c r="D134">
        <v>59</v>
      </c>
      <c r="E134">
        <v>59</v>
      </c>
      <c r="F134">
        <v>7</v>
      </c>
      <c r="G134" t="s">
        <v>2</v>
      </c>
      <c r="H134" t="str">
        <f>"4306  "</f>
        <v>4306  </v>
      </c>
      <c r="J134" t="s">
        <v>3</v>
      </c>
      <c r="K134" t="s">
        <v>414</v>
      </c>
      <c r="L134" t="s">
        <v>415</v>
      </c>
      <c r="M134" t="s">
        <v>416</v>
      </c>
    </row>
    <row r="135" spans="1:12" ht="13.5">
      <c r="A135" t="s">
        <v>417</v>
      </c>
      <c r="B135" s="1">
        <v>38486</v>
      </c>
      <c r="C135" t="s">
        <v>413</v>
      </c>
      <c r="D135">
        <v>59</v>
      </c>
      <c r="E135">
        <v>59</v>
      </c>
      <c r="F135">
        <v>7</v>
      </c>
      <c r="G135" t="s">
        <v>2</v>
      </c>
      <c r="H135" t="str">
        <f>"2025  "</f>
        <v>2025  </v>
      </c>
      <c r="J135" t="s">
        <v>3</v>
      </c>
      <c r="K135" t="s">
        <v>418</v>
      </c>
      <c r="L135" t="s">
        <v>419</v>
      </c>
    </row>
    <row r="136" spans="1:12" ht="13.5">
      <c r="A136" t="s">
        <v>420</v>
      </c>
      <c r="B136" s="1">
        <v>38486</v>
      </c>
      <c r="C136" t="s">
        <v>421</v>
      </c>
      <c r="D136">
        <v>59</v>
      </c>
      <c r="E136">
        <v>59</v>
      </c>
      <c r="F136">
        <v>7</v>
      </c>
      <c r="G136" t="s">
        <v>2</v>
      </c>
      <c r="H136" t="str">
        <f>"3331  "</f>
        <v>3331  </v>
      </c>
      <c r="J136" t="s">
        <v>3</v>
      </c>
      <c r="K136" t="s">
        <v>68</v>
      </c>
      <c r="L136" t="s">
        <v>422</v>
      </c>
    </row>
    <row r="137" spans="1:12" ht="13.5">
      <c r="A137" t="s">
        <v>423</v>
      </c>
      <c r="B137" s="1">
        <v>38486</v>
      </c>
      <c r="C137" t="s">
        <v>424</v>
      </c>
      <c r="D137">
        <v>59</v>
      </c>
      <c r="E137">
        <v>59</v>
      </c>
      <c r="F137">
        <v>7</v>
      </c>
      <c r="G137" t="s">
        <v>2</v>
      </c>
      <c r="H137" t="str">
        <f>"1801  "</f>
        <v>1801  </v>
      </c>
      <c r="J137" t="s">
        <v>3</v>
      </c>
      <c r="K137" t="s">
        <v>425</v>
      </c>
      <c r="L137" t="s">
        <v>426</v>
      </c>
    </row>
    <row r="138" spans="1:12" ht="13.5">
      <c r="A138" t="s">
        <v>427</v>
      </c>
      <c r="B138" s="1">
        <v>38486</v>
      </c>
      <c r="C138" t="s">
        <v>428</v>
      </c>
      <c r="D138">
        <v>59</v>
      </c>
      <c r="E138">
        <v>59</v>
      </c>
      <c r="F138">
        <v>7</v>
      </c>
      <c r="G138" t="s">
        <v>2</v>
      </c>
      <c r="H138" t="str">
        <f>"2401  "</f>
        <v>2401  </v>
      </c>
      <c r="J138" t="s">
        <v>3</v>
      </c>
      <c r="K138" t="s">
        <v>429</v>
      </c>
      <c r="L138" t="s">
        <v>430</v>
      </c>
    </row>
    <row r="139" spans="1:12" ht="13.5">
      <c r="A139" t="s">
        <v>431</v>
      </c>
      <c r="B139" s="1">
        <v>38486</v>
      </c>
      <c r="C139" t="s">
        <v>432</v>
      </c>
      <c r="D139">
        <v>59</v>
      </c>
      <c r="E139">
        <v>59</v>
      </c>
      <c r="F139">
        <v>7</v>
      </c>
      <c r="G139" t="s">
        <v>2</v>
      </c>
      <c r="H139" t="str">
        <f>"06008C"</f>
        <v>06008C</v>
      </c>
      <c r="J139" t="s">
        <v>3</v>
      </c>
      <c r="K139" t="s">
        <v>31</v>
      </c>
      <c r="L139" t="s">
        <v>433</v>
      </c>
    </row>
    <row r="140" spans="1:12" ht="13.5">
      <c r="A140" t="s">
        <v>434</v>
      </c>
      <c r="B140" s="1">
        <v>38486</v>
      </c>
      <c r="C140" t="s">
        <v>432</v>
      </c>
      <c r="D140">
        <v>59</v>
      </c>
      <c r="E140">
        <v>59</v>
      </c>
      <c r="F140">
        <v>7</v>
      </c>
      <c r="G140" t="s">
        <v>2</v>
      </c>
      <c r="H140" t="str">
        <f>"0108  "</f>
        <v>0108  </v>
      </c>
      <c r="J140" t="s">
        <v>3</v>
      </c>
      <c r="K140" t="s">
        <v>435</v>
      </c>
      <c r="L140" t="s">
        <v>436</v>
      </c>
    </row>
    <row r="141" spans="1:12" ht="13.5">
      <c r="A141" t="s">
        <v>458</v>
      </c>
      <c r="B141" s="1">
        <v>38486</v>
      </c>
      <c r="C141" t="s">
        <v>459</v>
      </c>
      <c r="D141">
        <v>59</v>
      </c>
      <c r="E141">
        <v>59</v>
      </c>
      <c r="F141">
        <v>7</v>
      </c>
      <c r="G141" t="s">
        <v>2</v>
      </c>
      <c r="H141" t="str">
        <f>"0108  "</f>
        <v>0108  </v>
      </c>
      <c r="J141" t="s">
        <v>3</v>
      </c>
      <c r="K141" t="s">
        <v>460</v>
      </c>
      <c r="L141" t="s">
        <v>436</v>
      </c>
    </row>
    <row r="142" spans="1:12" ht="13.5">
      <c r="A142" t="s">
        <v>461</v>
      </c>
      <c r="B142" s="1">
        <v>38486</v>
      </c>
      <c r="C142" t="s">
        <v>462</v>
      </c>
      <c r="D142">
        <v>59</v>
      </c>
      <c r="E142">
        <v>59</v>
      </c>
      <c r="F142">
        <v>7</v>
      </c>
      <c r="G142" t="s">
        <v>2</v>
      </c>
      <c r="H142" t="str">
        <f>"37002C"</f>
        <v>37002C</v>
      </c>
      <c r="J142" t="s">
        <v>3</v>
      </c>
      <c r="K142" t="s">
        <v>463</v>
      </c>
      <c r="L142" t="s">
        <v>464</v>
      </c>
    </row>
    <row r="143" spans="1:13" ht="13.5">
      <c r="A143" t="s">
        <v>437</v>
      </c>
      <c r="B143" s="1">
        <v>38486</v>
      </c>
      <c r="C143" t="s">
        <v>438</v>
      </c>
      <c r="D143">
        <v>59</v>
      </c>
      <c r="E143">
        <v>59</v>
      </c>
      <c r="F143">
        <v>7</v>
      </c>
      <c r="G143" t="s">
        <v>2</v>
      </c>
      <c r="H143" t="str">
        <f>"27019C"</f>
        <v>27019C</v>
      </c>
      <c r="I143" t="s">
        <v>439</v>
      </c>
      <c r="J143" t="s">
        <v>3</v>
      </c>
      <c r="K143" t="s">
        <v>440</v>
      </c>
      <c r="L143" t="s">
        <v>441</v>
      </c>
      <c r="M143" t="s">
        <v>442</v>
      </c>
    </row>
    <row r="144" spans="1:10" ht="13.5">
      <c r="A144" t="s">
        <v>443</v>
      </c>
      <c r="B144" s="1">
        <v>38486</v>
      </c>
      <c r="C144" t="s">
        <v>444</v>
      </c>
      <c r="D144">
        <v>59</v>
      </c>
      <c r="E144">
        <v>59</v>
      </c>
      <c r="F144">
        <v>7</v>
      </c>
      <c r="G144" t="s">
        <v>2</v>
      </c>
      <c r="H144" t="str">
        <f>"      "</f>
        <v>      </v>
      </c>
      <c r="J144" t="s">
        <v>3</v>
      </c>
    </row>
    <row r="145" spans="1:13" ht="13.5">
      <c r="A145" t="s">
        <v>445</v>
      </c>
      <c r="B145" s="1">
        <v>38486</v>
      </c>
      <c r="C145" t="s">
        <v>446</v>
      </c>
      <c r="D145">
        <v>59</v>
      </c>
      <c r="E145">
        <v>59</v>
      </c>
      <c r="F145">
        <v>7</v>
      </c>
      <c r="G145" t="s">
        <v>2</v>
      </c>
      <c r="H145" t="str">
        <f>"2008  "</f>
        <v>2008  </v>
      </c>
      <c r="I145" t="s">
        <v>447</v>
      </c>
      <c r="J145" t="s">
        <v>3</v>
      </c>
      <c r="K145" t="s">
        <v>448</v>
      </c>
      <c r="L145" t="s">
        <v>449</v>
      </c>
      <c r="M145" t="s">
        <v>450</v>
      </c>
    </row>
    <row r="146" spans="1:12" ht="13.5">
      <c r="A146" t="s">
        <v>451</v>
      </c>
      <c r="B146" s="1">
        <v>38486</v>
      </c>
      <c r="C146" t="s">
        <v>446</v>
      </c>
      <c r="D146">
        <v>59</v>
      </c>
      <c r="E146">
        <v>59</v>
      </c>
      <c r="F146">
        <v>7</v>
      </c>
      <c r="G146" t="s">
        <v>2</v>
      </c>
      <c r="H146" t="str">
        <f>"100119"</f>
        <v>100119</v>
      </c>
      <c r="J146" t="s">
        <v>3</v>
      </c>
      <c r="K146" t="s">
        <v>452</v>
      </c>
      <c r="L146" t="s">
        <v>453</v>
      </c>
    </row>
    <row r="147" spans="1:12" ht="13.5">
      <c r="A147" t="s">
        <v>454</v>
      </c>
      <c r="B147" s="1">
        <v>38486</v>
      </c>
      <c r="C147" t="s">
        <v>455</v>
      </c>
      <c r="D147">
        <v>59</v>
      </c>
      <c r="E147">
        <v>59</v>
      </c>
      <c r="F147">
        <v>7</v>
      </c>
      <c r="G147" t="s">
        <v>2</v>
      </c>
      <c r="H147" t="str">
        <f>"2711  "</f>
        <v>2711  </v>
      </c>
      <c r="J147" t="s">
        <v>3</v>
      </c>
      <c r="K147" t="s">
        <v>456</v>
      </c>
      <c r="L147" t="s">
        <v>457</v>
      </c>
    </row>
    <row r="148" spans="1:12" ht="13.5">
      <c r="A148" t="s">
        <v>465</v>
      </c>
      <c r="B148" s="1">
        <v>38486</v>
      </c>
      <c r="C148" t="s">
        <v>466</v>
      </c>
      <c r="D148">
        <v>59</v>
      </c>
      <c r="E148">
        <v>59</v>
      </c>
      <c r="F148">
        <v>7</v>
      </c>
      <c r="G148" t="s">
        <v>2</v>
      </c>
      <c r="H148" t="str">
        <f>"3305  "</f>
        <v>3305  </v>
      </c>
      <c r="J148" t="s">
        <v>3</v>
      </c>
      <c r="K148" t="s">
        <v>467</v>
      </c>
      <c r="L148" t="s">
        <v>468</v>
      </c>
    </row>
    <row r="149" spans="1:10" ht="13.5">
      <c r="A149" t="s">
        <v>469</v>
      </c>
      <c r="B149" s="1">
        <v>38486</v>
      </c>
      <c r="C149" t="s">
        <v>470</v>
      </c>
      <c r="D149">
        <v>59</v>
      </c>
      <c r="E149">
        <v>59</v>
      </c>
      <c r="F149">
        <v>7</v>
      </c>
      <c r="G149" t="s">
        <v>2</v>
      </c>
      <c r="H149" t="str">
        <f>"      "</f>
        <v>      </v>
      </c>
      <c r="J149" t="s">
        <v>3</v>
      </c>
    </row>
    <row r="150" spans="1:13" ht="13.5">
      <c r="A150" t="s">
        <v>471</v>
      </c>
      <c r="B150" s="1">
        <v>38486</v>
      </c>
      <c r="C150" t="s">
        <v>472</v>
      </c>
      <c r="D150">
        <v>59</v>
      </c>
      <c r="E150">
        <v>59</v>
      </c>
      <c r="F150">
        <v>7</v>
      </c>
      <c r="G150" t="s">
        <v>2</v>
      </c>
      <c r="H150" t="str">
        <f>"31007B"</f>
        <v>31007B</v>
      </c>
      <c r="J150" t="s">
        <v>3</v>
      </c>
      <c r="K150" t="s">
        <v>473</v>
      </c>
      <c r="L150" t="s">
        <v>474</v>
      </c>
      <c r="M150" t="s">
        <v>475</v>
      </c>
    </row>
    <row r="151" spans="1:12" ht="13.5">
      <c r="A151" t="s">
        <v>476</v>
      </c>
      <c r="B151" s="1">
        <v>38486</v>
      </c>
      <c r="C151" t="s">
        <v>477</v>
      </c>
      <c r="D151">
        <v>59</v>
      </c>
      <c r="E151">
        <v>59</v>
      </c>
      <c r="F151">
        <v>7</v>
      </c>
      <c r="G151" t="s">
        <v>2</v>
      </c>
      <c r="H151" t="str">
        <f>"3305  "</f>
        <v>3305  </v>
      </c>
      <c r="J151" t="s">
        <v>3</v>
      </c>
      <c r="K151" t="s">
        <v>467</v>
      </c>
      <c r="L151" t="s">
        <v>468</v>
      </c>
    </row>
    <row r="152" spans="1:12" ht="13.5">
      <c r="A152" t="s">
        <v>478</v>
      </c>
      <c r="B152" s="1">
        <v>38486</v>
      </c>
      <c r="C152" t="s">
        <v>479</v>
      </c>
      <c r="D152">
        <v>59</v>
      </c>
      <c r="E152">
        <v>59</v>
      </c>
      <c r="F152">
        <v>7</v>
      </c>
      <c r="G152" t="s">
        <v>2</v>
      </c>
      <c r="H152" t="str">
        <f>"3101  "</f>
        <v>3101  </v>
      </c>
      <c r="J152" t="s">
        <v>3</v>
      </c>
      <c r="K152" t="s">
        <v>119</v>
      </c>
      <c r="L152" t="s">
        <v>179</v>
      </c>
    </row>
    <row r="153" spans="1:13" ht="13.5">
      <c r="A153" t="s">
        <v>480</v>
      </c>
      <c r="B153" s="1">
        <v>38486</v>
      </c>
      <c r="C153" t="s">
        <v>481</v>
      </c>
      <c r="D153">
        <v>59</v>
      </c>
      <c r="E153">
        <v>59</v>
      </c>
      <c r="F153">
        <v>7</v>
      </c>
      <c r="G153" t="s">
        <v>2</v>
      </c>
      <c r="H153" t="str">
        <f>"110305"</f>
        <v>110305</v>
      </c>
      <c r="J153" t="s">
        <v>3</v>
      </c>
      <c r="K153" t="s">
        <v>290</v>
      </c>
      <c r="L153" t="s">
        <v>482</v>
      </c>
      <c r="M153" t="s">
        <v>483</v>
      </c>
    </row>
    <row r="154" spans="1:10" ht="13.5">
      <c r="A154" t="s">
        <v>484</v>
      </c>
      <c r="B154" s="1">
        <v>38486</v>
      </c>
      <c r="C154" t="s">
        <v>481</v>
      </c>
      <c r="D154">
        <v>59</v>
      </c>
      <c r="E154">
        <v>59</v>
      </c>
      <c r="F154">
        <v>7</v>
      </c>
      <c r="G154" t="s">
        <v>2</v>
      </c>
      <c r="H154" t="str">
        <f>"      "</f>
        <v>      </v>
      </c>
      <c r="J154" t="s">
        <v>3</v>
      </c>
    </row>
    <row r="155" spans="1:10" ht="13.5">
      <c r="A155" t="s">
        <v>485</v>
      </c>
      <c r="B155" s="1">
        <v>38486</v>
      </c>
      <c r="C155" t="s">
        <v>486</v>
      </c>
      <c r="D155">
        <v>59</v>
      </c>
      <c r="E155">
        <v>59</v>
      </c>
      <c r="F155">
        <v>7</v>
      </c>
      <c r="G155" t="s">
        <v>2</v>
      </c>
      <c r="H155" t="str">
        <f>"      "</f>
        <v>      </v>
      </c>
      <c r="J155" t="s">
        <v>3</v>
      </c>
    </row>
    <row r="156" spans="1:13" ht="13.5">
      <c r="A156" t="s">
        <v>487</v>
      </c>
      <c r="B156" s="1">
        <v>38486</v>
      </c>
      <c r="C156" t="s">
        <v>486</v>
      </c>
      <c r="D156">
        <v>59</v>
      </c>
      <c r="E156">
        <v>59</v>
      </c>
      <c r="F156">
        <v>7</v>
      </c>
      <c r="G156" t="s">
        <v>2</v>
      </c>
      <c r="H156" t="str">
        <f>"34005C"</f>
        <v>34005C</v>
      </c>
      <c r="J156" t="s">
        <v>3</v>
      </c>
      <c r="K156" t="s">
        <v>488</v>
      </c>
      <c r="L156" t="s">
        <v>489</v>
      </c>
      <c r="M156" t="s">
        <v>490</v>
      </c>
    </row>
    <row r="157" spans="1:10" ht="13.5">
      <c r="A157" t="s">
        <v>491</v>
      </c>
      <c r="B157" s="1">
        <v>38486</v>
      </c>
      <c r="C157" t="s">
        <v>486</v>
      </c>
      <c r="D157">
        <v>59</v>
      </c>
      <c r="E157">
        <v>59</v>
      </c>
      <c r="F157">
        <v>7</v>
      </c>
      <c r="G157" t="s">
        <v>2</v>
      </c>
      <c r="H157" t="str">
        <f>"      "</f>
        <v>      </v>
      </c>
      <c r="J157" t="s">
        <v>3</v>
      </c>
    </row>
    <row r="158" spans="1:13" ht="13.5">
      <c r="A158" t="s">
        <v>492</v>
      </c>
      <c r="B158" s="1">
        <v>38486</v>
      </c>
      <c r="C158" t="s">
        <v>493</v>
      </c>
      <c r="D158">
        <v>59</v>
      </c>
      <c r="E158">
        <v>59</v>
      </c>
      <c r="F158">
        <v>7</v>
      </c>
      <c r="G158" t="s">
        <v>2</v>
      </c>
      <c r="H158" t="str">
        <f>"250114"</f>
        <v>250114</v>
      </c>
      <c r="J158" t="s">
        <v>3</v>
      </c>
      <c r="K158" t="s">
        <v>473</v>
      </c>
      <c r="L158" t="s">
        <v>494</v>
      </c>
      <c r="M158" t="s">
        <v>495</v>
      </c>
    </row>
    <row r="159" spans="1:12" ht="13.5">
      <c r="A159" t="s">
        <v>496</v>
      </c>
      <c r="B159" s="1">
        <v>38486</v>
      </c>
      <c r="C159" t="s">
        <v>493</v>
      </c>
      <c r="D159">
        <v>59</v>
      </c>
      <c r="E159">
        <v>59</v>
      </c>
      <c r="F159">
        <v>7</v>
      </c>
      <c r="G159" t="s">
        <v>2</v>
      </c>
      <c r="H159" t="str">
        <f>"20008C"</f>
        <v>20008C</v>
      </c>
      <c r="J159" t="s">
        <v>3</v>
      </c>
      <c r="K159" t="s">
        <v>497</v>
      </c>
      <c r="L159" t="s">
        <v>498</v>
      </c>
    </row>
    <row r="160" spans="1:12" ht="13.5">
      <c r="A160" t="s">
        <v>499</v>
      </c>
      <c r="B160" s="1">
        <v>38486</v>
      </c>
      <c r="C160" t="s">
        <v>500</v>
      </c>
      <c r="D160">
        <v>59</v>
      </c>
      <c r="E160">
        <v>59</v>
      </c>
      <c r="F160">
        <v>7</v>
      </c>
      <c r="G160" t="s">
        <v>2</v>
      </c>
      <c r="H160" t="str">
        <f>"2004  "</f>
        <v>2004  </v>
      </c>
      <c r="J160" t="s">
        <v>3</v>
      </c>
      <c r="K160" t="s">
        <v>501</v>
      </c>
      <c r="L160" t="s">
        <v>502</v>
      </c>
    </row>
    <row r="161" spans="1:12" ht="13.5">
      <c r="A161" t="s">
        <v>503</v>
      </c>
      <c r="B161" s="1">
        <v>38486</v>
      </c>
      <c r="C161" t="s">
        <v>504</v>
      </c>
      <c r="D161">
        <v>59</v>
      </c>
      <c r="E161">
        <v>59</v>
      </c>
      <c r="F161">
        <v>7</v>
      </c>
      <c r="G161" t="s">
        <v>2</v>
      </c>
      <c r="H161" t="str">
        <f>"0103  "</f>
        <v>0103  </v>
      </c>
      <c r="J161" t="s">
        <v>3</v>
      </c>
      <c r="K161" t="s">
        <v>505</v>
      </c>
      <c r="L161" t="s">
        <v>506</v>
      </c>
    </row>
    <row r="162" spans="1:12" ht="13.5">
      <c r="A162" t="s">
        <v>507</v>
      </c>
      <c r="B162" s="1">
        <v>38486</v>
      </c>
      <c r="C162" t="s">
        <v>508</v>
      </c>
      <c r="D162">
        <v>59</v>
      </c>
      <c r="E162">
        <v>59</v>
      </c>
      <c r="F162">
        <v>7</v>
      </c>
      <c r="G162" t="s">
        <v>2</v>
      </c>
      <c r="H162" t="str">
        <f>"3205  "</f>
        <v>3205  </v>
      </c>
      <c r="J162" t="s">
        <v>3</v>
      </c>
      <c r="K162" t="s">
        <v>509</v>
      </c>
      <c r="L162" t="s">
        <v>510</v>
      </c>
    </row>
    <row r="163" spans="1:10" ht="13.5">
      <c r="A163" t="s">
        <v>511</v>
      </c>
      <c r="B163" s="1">
        <v>38486</v>
      </c>
      <c r="C163" t="s">
        <v>512</v>
      </c>
      <c r="D163">
        <v>59</v>
      </c>
      <c r="E163">
        <v>59</v>
      </c>
      <c r="F163">
        <v>7</v>
      </c>
      <c r="G163" t="s">
        <v>2</v>
      </c>
      <c r="H163" t="str">
        <f>"      "</f>
        <v>      </v>
      </c>
      <c r="J163" t="s">
        <v>3</v>
      </c>
    </row>
    <row r="164" spans="1:12" ht="13.5">
      <c r="A164" t="s">
        <v>513</v>
      </c>
      <c r="B164" s="1">
        <v>38486</v>
      </c>
      <c r="C164" t="s">
        <v>512</v>
      </c>
      <c r="D164">
        <v>59</v>
      </c>
      <c r="E164">
        <v>59</v>
      </c>
      <c r="F164">
        <v>7</v>
      </c>
      <c r="G164" t="s">
        <v>2</v>
      </c>
      <c r="H164" t="str">
        <f>"29003B"</f>
        <v>29003B</v>
      </c>
      <c r="J164" t="s">
        <v>3</v>
      </c>
      <c r="K164" t="s">
        <v>514</v>
      </c>
      <c r="L164" t="s">
        <v>515</v>
      </c>
    </row>
    <row r="165" spans="1:12" ht="13.5">
      <c r="A165" t="s">
        <v>516</v>
      </c>
      <c r="B165" s="1">
        <v>38486</v>
      </c>
      <c r="C165" t="s">
        <v>517</v>
      </c>
      <c r="D165">
        <v>59</v>
      </c>
      <c r="E165">
        <v>59</v>
      </c>
      <c r="F165">
        <v>7</v>
      </c>
      <c r="G165" t="s">
        <v>2</v>
      </c>
      <c r="H165" t="str">
        <f>"26004D"</f>
        <v>26004D</v>
      </c>
      <c r="J165" t="s">
        <v>3</v>
      </c>
      <c r="K165" t="s">
        <v>518</v>
      </c>
      <c r="L165" t="s">
        <v>519</v>
      </c>
    </row>
    <row r="166" spans="1:12" ht="13.5">
      <c r="A166" t="s">
        <v>520</v>
      </c>
      <c r="B166" s="1">
        <v>38486</v>
      </c>
      <c r="C166" t="s">
        <v>517</v>
      </c>
      <c r="D166">
        <v>59</v>
      </c>
      <c r="E166">
        <v>59</v>
      </c>
      <c r="F166">
        <v>7</v>
      </c>
      <c r="G166" t="s">
        <v>2</v>
      </c>
      <c r="H166" t="str">
        <f>"21016B"</f>
        <v>21016B</v>
      </c>
      <c r="J166" t="s">
        <v>3</v>
      </c>
      <c r="K166" t="s">
        <v>521</v>
      </c>
      <c r="L166" t="s">
        <v>522</v>
      </c>
    </row>
    <row r="167" spans="1:13" ht="13.5">
      <c r="A167" t="s">
        <v>523</v>
      </c>
      <c r="B167" s="1">
        <v>38486</v>
      </c>
      <c r="C167" t="s">
        <v>524</v>
      </c>
      <c r="D167">
        <v>59</v>
      </c>
      <c r="E167">
        <v>59</v>
      </c>
      <c r="F167">
        <v>7</v>
      </c>
      <c r="G167" t="s">
        <v>2</v>
      </c>
      <c r="H167" t="str">
        <f>"35009B"</f>
        <v>35009B</v>
      </c>
      <c r="I167" t="s">
        <v>525</v>
      </c>
      <c r="J167" t="s">
        <v>3</v>
      </c>
      <c r="K167" t="s">
        <v>526</v>
      </c>
      <c r="L167" t="s">
        <v>527</v>
      </c>
      <c r="M167" t="s">
        <v>528</v>
      </c>
    </row>
    <row r="168" spans="1:12" ht="13.5">
      <c r="A168" t="s">
        <v>529</v>
      </c>
      <c r="B168" s="1">
        <v>38486</v>
      </c>
      <c r="C168" t="s">
        <v>530</v>
      </c>
      <c r="D168">
        <v>59</v>
      </c>
      <c r="E168">
        <v>59</v>
      </c>
      <c r="F168">
        <v>7</v>
      </c>
      <c r="G168" t="s">
        <v>2</v>
      </c>
      <c r="H168" t="str">
        <f>"2012  "</f>
        <v>2012  </v>
      </c>
      <c r="J168" t="s">
        <v>3</v>
      </c>
      <c r="K168" t="s">
        <v>531</v>
      </c>
      <c r="L168" t="s">
        <v>532</v>
      </c>
    </row>
    <row r="169" spans="1:10" ht="13.5">
      <c r="A169" t="s">
        <v>533</v>
      </c>
      <c r="B169" s="1">
        <v>38486</v>
      </c>
      <c r="C169" t="s">
        <v>534</v>
      </c>
      <c r="D169">
        <v>59</v>
      </c>
      <c r="E169">
        <v>59</v>
      </c>
      <c r="F169">
        <v>7</v>
      </c>
      <c r="G169" t="s">
        <v>2</v>
      </c>
      <c r="H169" t="str">
        <f>"      "</f>
        <v>      </v>
      </c>
      <c r="J169" t="s">
        <v>3</v>
      </c>
    </row>
    <row r="170" spans="1:12" ht="13.5">
      <c r="A170" t="s">
        <v>535</v>
      </c>
      <c r="B170" s="1">
        <v>38486</v>
      </c>
      <c r="C170" t="s">
        <v>534</v>
      </c>
      <c r="D170">
        <v>59</v>
      </c>
      <c r="E170">
        <v>59</v>
      </c>
      <c r="F170">
        <v>7</v>
      </c>
      <c r="G170" t="s">
        <v>2</v>
      </c>
      <c r="H170" t="str">
        <f>"27005C"</f>
        <v>27005C</v>
      </c>
      <c r="J170" t="s">
        <v>3</v>
      </c>
      <c r="K170" t="s">
        <v>325</v>
      </c>
      <c r="L170" t="s">
        <v>536</v>
      </c>
    </row>
    <row r="171" spans="1:12" ht="13.5">
      <c r="A171" t="s">
        <v>537</v>
      </c>
      <c r="B171" s="1">
        <v>38486</v>
      </c>
      <c r="C171" t="s">
        <v>538</v>
      </c>
      <c r="D171">
        <v>59</v>
      </c>
      <c r="E171">
        <v>59</v>
      </c>
      <c r="F171">
        <v>7</v>
      </c>
      <c r="G171" t="s">
        <v>2</v>
      </c>
      <c r="H171" t="str">
        <f>"1803  "</f>
        <v>1803  </v>
      </c>
      <c r="J171" t="s">
        <v>3</v>
      </c>
      <c r="K171" t="s">
        <v>539</v>
      </c>
      <c r="L171" t="s">
        <v>540</v>
      </c>
    </row>
    <row r="172" spans="1:11" ht="13.5">
      <c r="A172" t="s">
        <v>541</v>
      </c>
      <c r="B172" s="1">
        <v>38486</v>
      </c>
      <c r="C172" t="s">
        <v>542</v>
      </c>
      <c r="D172">
        <v>59</v>
      </c>
      <c r="E172">
        <v>59</v>
      </c>
      <c r="F172">
        <v>7</v>
      </c>
      <c r="G172" t="s">
        <v>2</v>
      </c>
      <c r="H172" t="str">
        <f>"      "</f>
        <v>      </v>
      </c>
      <c r="J172" t="s">
        <v>3</v>
      </c>
      <c r="K172" t="s">
        <v>150</v>
      </c>
    </row>
    <row r="173" spans="1:12" ht="13.5">
      <c r="A173" t="s">
        <v>543</v>
      </c>
      <c r="B173" s="1">
        <v>38486</v>
      </c>
      <c r="C173" t="s">
        <v>544</v>
      </c>
      <c r="D173">
        <v>59</v>
      </c>
      <c r="E173">
        <v>59</v>
      </c>
      <c r="F173">
        <v>7</v>
      </c>
      <c r="G173" t="s">
        <v>2</v>
      </c>
      <c r="H173" t="str">
        <f>"3801  "</f>
        <v>3801  </v>
      </c>
      <c r="J173" t="s">
        <v>3</v>
      </c>
      <c r="K173" t="s">
        <v>545</v>
      </c>
      <c r="L173" t="s">
        <v>546</v>
      </c>
    </row>
    <row r="174" spans="1:13" ht="13.5">
      <c r="A174" t="s">
        <v>548</v>
      </c>
      <c r="B174" s="1">
        <v>38486</v>
      </c>
      <c r="C174" t="s">
        <v>549</v>
      </c>
      <c r="D174">
        <v>59</v>
      </c>
      <c r="E174">
        <v>59</v>
      </c>
      <c r="F174">
        <v>7</v>
      </c>
      <c r="G174" t="s">
        <v>2</v>
      </c>
      <c r="H174" t="str">
        <f>"2502  "</f>
        <v>2502  </v>
      </c>
      <c r="I174" t="s">
        <v>550</v>
      </c>
      <c r="J174" t="s">
        <v>3</v>
      </c>
      <c r="K174" t="s">
        <v>551</v>
      </c>
      <c r="L174" t="s">
        <v>552</v>
      </c>
      <c r="M174" t="s">
        <v>553</v>
      </c>
    </row>
    <row r="175" spans="1:10" ht="13.5">
      <c r="A175" t="s">
        <v>554</v>
      </c>
      <c r="B175" s="1">
        <v>38486</v>
      </c>
      <c r="C175" t="s">
        <v>555</v>
      </c>
      <c r="D175">
        <v>59</v>
      </c>
      <c r="E175">
        <v>59</v>
      </c>
      <c r="F175">
        <v>7</v>
      </c>
      <c r="G175" t="s">
        <v>2</v>
      </c>
      <c r="H175" t="str">
        <f>"      "</f>
        <v>      </v>
      </c>
      <c r="J175" t="s">
        <v>3</v>
      </c>
    </row>
    <row r="176" spans="1:13" ht="13.5">
      <c r="A176" t="s">
        <v>556</v>
      </c>
      <c r="B176" s="1">
        <v>38486</v>
      </c>
      <c r="C176" t="s">
        <v>557</v>
      </c>
      <c r="D176">
        <v>59</v>
      </c>
      <c r="E176">
        <v>59</v>
      </c>
      <c r="F176">
        <v>7</v>
      </c>
      <c r="G176" t="s">
        <v>2</v>
      </c>
      <c r="H176" t="str">
        <f>"1231  "</f>
        <v>1231  </v>
      </c>
      <c r="I176" t="s">
        <v>558</v>
      </c>
      <c r="J176" t="s">
        <v>3</v>
      </c>
      <c r="K176" t="s">
        <v>559</v>
      </c>
      <c r="L176" t="s">
        <v>560</v>
      </c>
      <c r="M176" t="s">
        <v>561</v>
      </c>
    </row>
    <row r="177" spans="1:12" ht="13.5">
      <c r="A177" t="s">
        <v>562</v>
      </c>
      <c r="B177" s="1">
        <v>38486</v>
      </c>
      <c r="C177" t="s">
        <v>563</v>
      </c>
      <c r="D177">
        <v>59</v>
      </c>
      <c r="E177">
        <v>59</v>
      </c>
      <c r="F177">
        <v>7</v>
      </c>
      <c r="G177" t="s">
        <v>2</v>
      </c>
      <c r="H177" t="str">
        <f>"26007H"</f>
        <v>26007H</v>
      </c>
      <c r="J177" t="s">
        <v>3</v>
      </c>
      <c r="K177" t="s">
        <v>564</v>
      </c>
      <c r="L177" t="s">
        <v>565</v>
      </c>
    </row>
    <row r="178" spans="1:10" ht="13.5">
      <c r="A178" t="s">
        <v>566</v>
      </c>
      <c r="B178" s="1">
        <v>38486</v>
      </c>
      <c r="C178" t="s">
        <v>567</v>
      </c>
      <c r="D178">
        <v>59</v>
      </c>
      <c r="E178">
        <v>59</v>
      </c>
      <c r="F178">
        <v>7</v>
      </c>
      <c r="G178" t="s">
        <v>2</v>
      </c>
      <c r="H178" t="str">
        <f>"      "</f>
        <v>      </v>
      </c>
      <c r="J178" t="s">
        <v>3</v>
      </c>
    </row>
    <row r="179" spans="1:12" ht="13.5">
      <c r="A179" t="s">
        <v>568</v>
      </c>
      <c r="B179" s="1">
        <v>38486</v>
      </c>
      <c r="C179" t="s">
        <v>567</v>
      </c>
      <c r="D179">
        <v>59</v>
      </c>
      <c r="E179">
        <v>59</v>
      </c>
      <c r="F179">
        <v>7</v>
      </c>
      <c r="G179" t="s">
        <v>2</v>
      </c>
      <c r="H179" t="str">
        <f>"4412  "</f>
        <v>4412  </v>
      </c>
      <c r="J179" t="s">
        <v>3</v>
      </c>
      <c r="K179" t="s">
        <v>569</v>
      </c>
      <c r="L179" t="s">
        <v>570</v>
      </c>
    </row>
    <row r="180" spans="1:13" ht="13.5">
      <c r="A180" t="s">
        <v>571</v>
      </c>
      <c r="B180" s="1">
        <v>38486</v>
      </c>
      <c r="C180" t="s">
        <v>567</v>
      </c>
      <c r="D180">
        <v>59</v>
      </c>
      <c r="E180">
        <v>59</v>
      </c>
      <c r="F180">
        <v>7</v>
      </c>
      <c r="G180" t="s">
        <v>2</v>
      </c>
      <c r="H180" t="str">
        <f>"402105"</f>
        <v>402105</v>
      </c>
      <c r="J180" t="s">
        <v>3</v>
      </c>
      <c r="K180" t="s">
        <v>572</v>
      </c>
      <c r="L180" t="s">
        <v>573</v>
      </c>
      <c r="M180" t="s">
        <v>574</v>
      </c>
    </row>
    <row r="181" spans="1:10" ht="13.5">
      <c r="A181" t="s">
        <v>575</v>
      </c>
      <c r="B181" s="1">
        <v>38486</v>
      </c>
      <c r="C181" t="s">
        <v>567</v>
      </c>
      <c r="D181">
        <v>59</v>
      </c>
      <c r="E181">
        <v>59</v>
      </c>
      <c r="F181">
        <v>7</v>
      </c>
      <c r="G181" t="s">
        <v>2</v>
      </c>
      <c r="H181" t="str">
        <f>"      "</f>
        <v>      </v>
      </c>
      <c r="J181" t="s">
        <v>3</v>
      </c>
    </row>
    <row r="182" spans="1:12" ht="13.5">
      <c r="A182" t="s">
        <v>576</v>
      </c>
      <c r="B182" s="1">
        <v>38486</v>
      </c>
      <c r="C182" t="s">
        <v>577</v>
      </c>
      <c r="D182">
        <v>59</v>
      </c>
      <c r="E182">
        <v>59</v>
      </c>
      <c r="F182">
        <v>7</v>
      </c>
      <c r="G182" t="s">
        <v>2</v>
      </c>
      <c r="H182" t="str">
        <f>"3101  "</f>
        <v>3101  </v>
      </c>
      <c r="J182" t="s">
        <v>3</v>
      </c>
      <c r="K182" t="s">
        <v>578</v>
      </c>
      <c r="L182" t="s">
        <v>179</v>
      </c>
    </row>
    <row r="183" spans="1:13" ht="13.5">
      <c r="A183" t="s">
        <v>579</v>
      </c>
      <c r="B183" s="1">
        <v>38486</v>
      </c>
      <c r="C183" t="s">
        <v>577</v>
      </c>
      <c r="D183">
        <v>59</v>
      </c>
      <c r="E183">
        <v>59</v>
      </c>
      <c r="F183">
        <v>7</v>
      </c>
      <c r="G183" t="s">
        <v>2</v>
      </c>
      <c r="H183" t="str">
        <f>"1002  "</f>
        <v>1002  </v>
      </c>
      <c r="I183" t="s">
        <v>580</v>
      </c>
      <c r="J183" t="s">
        <v>3</v>
      </c>
      <c r="K183" t="s">
        <v>581</v>
      </c>
      <c r="L183" t="s">
        <v>582</v>
      </c>
      <c r="M183" t="s">
        <v>583</v>
      </c>
    </row>
    <row r="184" spans="1:13" ht="13.5">
      <c r="A184" t="s">
        <v>584</v>
      </c>
      <c r="B184" s="1">
        <v>38486</v>
      </c>
      <c r="C184" t="s">
        <v>585</v>
      </c>
      <c r="D184">
        <v>59</v>
      </c>
      <c r="E184">
        <v>59</v>
      </c>
      <c r="F184">
        <v>7</v>
      </c>
      <c r="G184" t="s">
        <v>2</v>
      </c>
      <c r="H184" t="str">
        <f>"3301  "</f>
        <v>3301  </v>
      </c>
      <c r="J184" t="s">
        <v>3</v>
      </c>
      <c r="K184" t="s">
        <v>586</v>
      </c>
      <c r="L184" t="s">
        <v>587</v>
      </c>
      <c r="M184" t="s">
        <v>588</v>
      </c>
    </row>
    <row r="185" spans="1:10" ht="13.5">
      <c r="A185" t="s">
        <v>593</v>
      </c>
      <c r="B185" s="1">
        <v>38486</v>
      </c>
      <c r="C185" t="s">
        <v>594</v>
      </c>
      <c r="D185">
        <v>59</v>
      </c>
      <c r="E185">
        <v>59</v>
      </c>
      <c r="F185">
        <v>7</v>
      </c>
      <c r="G185" t="s">
        <v>2</v>
      </c>
      <c r="H185" t="str">
        <f>"      "</f>
        <v>      </v>
      </c>
      <c r="J185" t="s">
        <v>3</v>
      </c>
    </row>
    <row r="186" spans="1:12" ht="13.5">
      <c r="A186" t="s">
        <v>595</v>
      </c>
      <c r="B186" s="1">
        <v>38486</v>
      </c>
      <c r="C186" t="s">
        <v>594</v>
      </c>
      <c r="D186">
        <v>59</v>
      </c>
      <c r="E186">
        <v>59</v>
      </c>
      <c r="F186">
        <v>7</v>
      </c>
      <c r="G186" t="s">
        <v>2</v>
      </c>
      <c r="H186" t="str">
        <f>"05007E"</f>
        <v>05007E</v>
      </c>
      <c r="J186" t="s">
        <v>3</v>
      </c>
      <c r="K186" t="s">
        <v>16</v>
      </c>
      <c r="L186" t="s">
        <v>596</v>
      </c>
    </row>
    <row r="187" spans="1:12" ht="13.5">
      <c r="A187" t="s">
        <v>597</v>
      </c>
      <c r="B187" s="1">
        <v>38486</v>
      </c>
      <c r="C187" t="s">
        <v>598</v>
      </c>
      <c r="D187">
        <v>59</v>
      </c>
      <c r="E187">
        <v>59</v>
      </c>
      <c r="F187">
        <v>7</v>
      </c>
      <c r="G187" t="s">
        <v>2</v>
      </c>
      <c r="H187" t="str">
        <f>"2503  "</f>
        <v>2503  </v>
      </c>
      <c r="J187" t="s">
        <v>3</v>
      </c>
      <c r="K187" t="s">
        <v>101</v>
      </c>
      <c r="L187" t="s">
        <v>337</v>
      </c>
    </row>
    <row r="188" spans="1:10" ht="13.5">
      <c r="A188" t="s">
        <v>599</v>
      </c>
      <c r="B188" s="1">
        <v>38486</v>
      </c>
      <c r="C188" t="s">
        <v>600</v>
      </c>
      <c r="D188">
        <v>59</v>
      </c>
      <c r="E188">
        <v>59</v>
      </c>
      <c r="F188">
        <v>7</v>
      </c>
      <c r="G188" t="s">
        <v>2</v>
      </c>
      <c r="H188" t="str">
        <f>"      "</f>
        <v>      </v>
      </c>
      <c r="J188" t="s">
        <v>3</v>
      </c>
    </row>
    <row r="189" spans="1:10" ht="13.5">
      <c r="A189" t="s">
        <v>601</v>
      </c>
      <c r="B189" s="1">
        <v>38486</v>
      </c>
      <c r="C189" t="s">
        <v>602</v>
      </c>
      <c r="D189">
        <v>59</v>
      </c>
      <c r="E189">
        <v>59</v>
      </c>
      <c r="F189">
        <v>7</v>
      </c>
      <c r="G189" t="s">
        <v>2</v>
      </c>
      <c r="H189" t="str">
        <f>"      "</f>
        <v>      </v>
      </c>
      <c r="J189" t="s">
        <v>3</v>
      </c>
    </row>
    <row r="190" spans="1:12" ht="13.5">
      <c r="A190" t="s">
        <v>603</v>
      </c>
      <c r="B190" s="1">
        <v>38486</v>
      </c>
      <c r="C190" t="s">
        <v>604</v>
      </c>
      <c r="D190">
        <v>59</v>
      </c>
      <c r="E190">
        <v>59</v>
      </c>
      <c r="F190">
        <v>7</v>
      </c>
      <c r="G190" t="s">
        <v>2</v>
      </c>
      <c r="H190" t="str">
        <f>"200116"</f>
        <v>200116</v>
      </c>
      <c r="J190" t="s">
        <v>3</v>
      </c>
      <c r="K190" t="s">
        <v>605</v>
      </c>
      <c r="L190" t="s">
        <v>606</v>
      </c>
    </row>
    <row r="191" spans="1:12" ht="13.5">
      <c r="A191" t="s">
        <v>589</v>
      </c>
      <c r="B191" s="1">
        <v>38486</v>
      </c>
      <c r="C191" t="s">
        <v>590</v>
      </c>
      <c r="D191">
        <v>59</v>
      </c>
      <c r="E191">
        <v>59</v>
      </c>
      <c r="F191">
        <v>7</v>
      </c>
      <c r="G191" t="s">
        <v>2</v>
      </c>
      <c r="H191" t="str">
        <f>"0401  "</f>
        <v>0401  </v>
      </c>
      <c r="J191" t="s">
        <v>3</v>
      </c>
      <c r="K191" t="s">
        <v>591</v>
      </c>
      <c r="L191" t="s">
        <v>592</v>
      </c>
    </row>
    <row r="192" spans="1:12" ht="13.5">
      <c r="A192" t="s">
        <v>607</v>
      </c>
      <c r="B192" s="1">
        <v>38486</v>
      </c>
      <c r="C192" t="s">
        <v>590</v>
      </c>
      <c r="D192">
        <v>59</v>
      </c>
      <c r="E192">
        <v>59</v>
      </c>
      <c r="F192">
        <v>7</v>
      </c>
      <c r="G192" t="s">
        <v>2</v>
      </c>
      <c r="H192" t="str">
        <f>"27019E"</f>
        <v>27019E</v>
      </c>
      <c r="J192" t="s">
        <v>3</v>
      </c>
      <c r="K192" t="s">
        <v>608</v>
      </c>
      <c r="L192" t="s">
        <v>609</v>
      </c>
    </row>
    <row r="193" spans="1:12" ht="13.5">
      <c r="A193" t="s">
        <v>610</v>
      </c>
      <c r="B193" s="1">
        <v>38486</v>
      </c>
      <c r="C193" t="s">
        <v>611</v>
      </c>
      <c r="D193">
        <v>59</v>
      </c>
      <c r="E193">
        <v>59</v>
      </c>
      <c r="F193">
        <v>7</v>
      </c>
      <c r="G193" t="s">
        <v>2</v>
      </c>
      <c r="H193" t="str">
        <f>"3109  "</f>
        <v>3109  </v>
      </c>
      <c r="J193" t="s">
        <v>3</v>
      </c>
      <c r="K193" t="s">
        <v>612</v>
      </c>
      <c r="L193" t="s">
        <v>613</v>
      </c>
    </row>
    <row r="194" spans="1:12" ht="13.5">
      <c r="A194" t="s">
        <v>614</v>
      </c>
      <c r="B194" s="1">
        <v>38486</v>
      </c>
      <c r="C194" t="s">
        <v>615</v>
      </c>
      <c r="D194">
        <v>59</v>
      </c>
      <c r="E194">
        <v>59</v>
      </c>
      <c r="F194">
        <v>7</v>
      </c>
      <c r="G194" t="s">
        <v>2</v>
      </c>
      <c r="H194" t="str">
        <f>"3001  "</f>
        <v>3001  </v>
      </c>
      <c r="J194" t="s">
        <v>3</v>
      </c>
      <c r="K194" t="s">
        <v>616</v>
      </c>
      <c r="L194" t="s">
        <v>617</v>
      </c>
    </row>
    <row r="195" spans="1:12" ht="13.5">
      <c r="A195" t="s">
        <v>618</v>
      </c>
      <c r="B195" s="1">
        <v>38486</v>
      </c>
      <c r="C195" t="s">
        <v>619</v>
      </c>
      <c r="D195">
        <v>59</v>
      </c>
      <c r="E195">
        <v>59</v>
      </c>
      <c r="F195">
        <v>7</v>
      </c>
      <c r="G195" t="s">
        <v>2</v>
      </c>
      <c r="H195" t="str">
        <f>"100104"</f>
        <v>100104</v>
      </c>
      <c r="J195" t="s">
        <v>3</v>
      </c>
      <c r="K195" t="s">
        <v>620</v>
      </c>
      <c r="L195" t="s">
        <v>621</v>
      </c>
    </row>
    <row r="196" spans="1:13" ht="13.5">
      <c r="A196" t="s">
        <v>622</v>
      </c>
      <c r="B196" s="1">
        <v>38486</v>
      </c>
      <c r="C196" t="s">
        <v>623</v>
      </c>
      <c r="D196">
        <v>59</v>
      </c>
      <c r="E196">
        <v>59</v>
      </c>
      <c r="F196">
        <v>7</v>
      </c>
      <c r="G196" t="s">
        <v>2</v>
      </c>
      <c r="H196" t="str">
        <f>"06005H"</f>
        <v>06005H</v>
      </c>
      <c r="J196" t="s">
        <v>3</v>
      </c>
      <c r="K196" t="s">
        <v>624</v>
      </c>
      <c r="L196" t="s">
        <v>625</v>
      </c>
      <c r="M196" t="s">
        <v>626</v>
      </c>
    </row>
    <row r="197" spans="1:12" ht="13.5">
      <c r="A197" t="s">
        <v>627</v>
      </c>
      <c r="B197" s="1">
        <v>38486</v>
      </c>
      <c r="C197" t="s">
        <v>628</v>
      </c>
      <c r="D197">
        <v>59</v>
      </c>
      <c r="E197">
        <v>59</v>
      </c>
      <c r="F197">
        <v>7</v>
      </c>
      <c r="G197" t="s">
        <v>2</v>
      </c>
      <c r="H197" t="str">
        <f>"1304  "</f>
        <v>1304  </v>
      </c>
      <c r="J197" t="s">
        <v>3</v>
      </c>
      <c r="K197" t="s">
        <v>208</v>
      </c>
      <c r="L197" t="s">
        <v>629</v>
      </c>
    </row>
    <row r="198" spans="1:10" ht="13.5">
      <c r="A198" t="s">
        <v>630</v>
      </c>
      <c r="B198" s="1">
        <v>38486</v>
      </c>
      <c r="C198" t="s">
        <v>631</v>
      </c>
      <c r="D198">
        <v>59</v>
      </c>
      <c r="E198">
        <v>59</v>
      </c>
      <c r="F198">
        <v>7</v>
      </c>
      <c r="G198" t="s">
        <v>2</v>
      </c>
      <c r="H198" t="str">
        <f>"      "</f>
        <v>      </v>
      </c>
      <c r="J198" t="s">
        <v>3</v>
      </c>
    </row>
    <row r="199" spans="1:10" ht="13.5">
      <c r="A199" t="s">
        <v>632</v>
      </c>
      <c r="B199" s="1">
        <v>38486</v>
      </c>
      <c r="C199" t="s">
        <v>633</v>
      </c>
      <c r="D199">
        <v>59</v>
      </c>
      <c r="E199">
        <v>59</v>
      </c>
      <c r="F199">
        <v>7</v>
      </c>
      <c r="G199" t="s">
        <v>2</v>
      </c>
      <c r="H199" t="str">
        <f>"      "</f>
        <v>      </v>
      </c>
      <c r="J199" t="s">
        <v>3</v>
      </c>
    </row>
    <row r="200" spans="1:12" ht="13.5">
      <c r="A200" t="s">
        <v>634</v>
      </c>
      <c r="B200" s="1">
        <v>38486</v>
      </c>
      <c r="C200" t="s">
        <v>635</v>
      </c>
      <c r="D200">
        <v>59</v>
      </c>
      <c r="E200">
        <v>59</v>
      </c>
      <c r="F200">
        <v>7</v>
      </c>
      <c r="G200" t="s">
        <v>2</v>
      </c>
      <c r="H200" t="str">
        <f>"200110"</f>
        <v>200110</v>
      </c>
      <c r="J200" t="s">
        <v>3</v>
      </c>
      <c r="K200" t="s">
        <v>636</v>
      </c>
      <c r="L200" t="s">
        <v>637</v>
      </c>
    </row>
    <row r="201" spans="1:12" ht="13.5">
      <c r="A201" t="s">
        <v>638</v>
      </c>
      <c r="B201" s="1">
        <v>38486</v>
      </c>
      <c r="C201" t="s">
        <v>639</v>
      </c>
      <c r="D201">
        <v>59</v>
      </c>
      <c r="E201">
        <v>59</v>
      </c>
      <c r="F201">
        <v>7</v>
      </c>
      <c r="G201" t="s">
        <v>2</v>
      </c>
      <c r="H201" t="str">
        <f>"2502  "</f>
        <v>2502  </v>
      </c>
      <c r="J201" t="s">
        <v>3</v>
      </c>
      <c r="K201" t="s">
        <v>640</v>
      </c>
      <c r="L201" t="s">
        <v>641</v>
      </c>
    </row>
    <row r="202" spans="1:13" ht="13.5">
      <c r="A202" t="s">
        <v>642</v>
      </c>
      <c r="B202" s="1">
        <v>38486</v>
      </c>
      <c r="C202" t="s">
        <v>643</v>
      </c>
      <c r="D202">
        <v>59</v>
      </c>
      <c r="E202">
        <v>59</v>
      </c>
      <c r="F202">
        <v>7</v>
      </c>
      <c r="G202" t="s">
        <v>2</v>
      </c>
      <c r="H202" t="str">
        <f>"2102  "</f>
        <v>2102  </v>
      </c>
      <c r="J202" t="s">
        <v>3</v>
      </c>
      <c r="K202" t="s">
        <v>150</v>
      </c>
      <c r="L202" t="s">
        <v>644</v>
      </c>
      <c r="M202" t="s">
        <v>645</v>
      </c>
    </row>
    <row r="203" spans="1:12" ht="13.5">
      <c r="A203" t="s">
        <v>646</v>
      </c>
      <c r="B203" s="1">
        <v>38486</v>
      </c>
      <c r="C203" t="s">
        <v>647</v>
      </c>
      <c r="D203">
        <v>59</v>
      </c>
      <c r="E203">
        <v>59</v>
      </c>
      <c r="F203">
        <v>7</v>
      </c>
      <c r="G203" t="s">
        <v>2</v>
      </c>
      <c r="H203" t="str">
        <f>"0901  "</f>
        <v>0901  </v>
      </c>
      <c r="J203" t="s">
        <v>3</v>
      </c>
      <c r="K203" t="s">
        <v>648</v>
      </c>
      <c r="L203" t="s">
        <v>649</v>
      </c>
    </row>
    <row r="204" spans="1:12" ht="13.5">
      <c r="A204" t="s">
        <v>650</v>
      </c>
      <c r="B204" s="1">
        <v>38486</v>
      </c>
      <c r="C204" t="s">
        <v>651</v>
      </c>
      <c r="D204">
        <v>59</v>
      </c>
      <c r="E204">
        <v>59</v>
      </c>
      <c r="F204">
        <v>7</v>
      </c>
      <c r="G204" t="s">
        <v>2</v>
      </c>
      <c r="H204" t="str">
        <f>"35004B"</f>
        <v>35004B</v>
      </c>
      <c r="J204" t="s">
        <v>3</v>
      </c>
      <c r="K204" t="s">
        <v>652</v>
      </c>
      <c r="L204" t="s">
        <v>653</v>
      </c>
    </row>
    <row r="205" spans="1:12" ht="13.5">
      <c r="A205" t="s">
        <v>654</v>
      </c>
      <c r="B205" s="1">
        <v>38486</v>
      </c>
      <c r="C205" t="s">
        <v>655</v>
      </c>
      <c r="D205">
        <v>59</v>
      </c>
      <c r="E205">
        <v>59</v>
      </c>
      <c r="F205">
        <v>7</v>
      </c>
      <c r="G205" t="s">
        <v>2</v>
      </c>
      <c r="H205" t="str">
        <f>"200105"</f>
        <v>200105</v>
      </c>
      <c r="J205" t="s">
        <v>3</v>
      </c>
      <c r="K205" t="s">
        <v>656</v>
      </c>
      <c r="L205" t="s">
        <v>657</v>
      </c>
    </row>
    <row r="206" spans="1:12" ht="13.5">
      <c r="A206" t="s">
        <v>658</v>
      </c>
      <c r="B206" s="1">
        <v>38486</v>
      </c>
      <c r="C206" t="s">
        <v>659</v>
      </c>
      <c r="D206">
        <v>59</v>
      </c>
      <c r="E206">
        <v>59</v>
      </c>
      <c r="F206">
        <v>7</v>
      </c>
      <c r="G206" t="s">
        <v>2</v>
      </c>
      <c r="H206" t="str">
        <f>"0107  "</f>
        <v>0107  </v>
      </c>
      <c r="J206" t="s">
        <v>3</v>
      </c>
      <c r="K206" t="s">
        <v>660</v>
      </c>
      <c r="L206" t="s">
        <v>661</v>
      </c>
    </row>
    <row r="207" spans="1:12" ht="13.5">
      <c r="A207" t="s">
        <v>662</v>
      </c>
      <c r="B207" s="1">
        <v>38486</v>
      </c>
      <c r="C207" t="s">
        <v>663</v>
      </c>
      <c r="D207">
        <v>59</v>
      </c>
      <c r="E207">
        <v>59</v>
      </c>
      <c r="F207">
        <v>7</v>
      </c>
      <c r="G207" t="s">
        <v>2</v>
      </c>
      <c r="H207" t="str">
        <f>"1110  "</f>
        <v>1110  </v>
      </c>
      <c r="J207" t="s">
        <v>3</v>
      </c>
      <c r="K207" t="s">
        <v>664</v>
      </c>
      <c r="L207" t="s">
        <v>665</v>
      </c>
    </row>
    <row r="208" spans="1:12" ht="13.5">
      <c r="A208" t="s">
        <v>666</v>
      </c>
      <c r="B208" s="1">
        <v>38486</v>
      </c>
      <c r="C208" t="s">
        <v>667</v>
      </c>
      <c r="D208">
        <v>59</v>
      </c>
      <c r="E208">
        <v>59</v>
      </c>
      <c r="F208">
        <v>7</v>
      </c>
      <c r="G208" t="s">
        <v>2</v>
      </c>
      <c r="H208" t="str">
        <f>"3110  "</f>
        <v>3110  </v>
      </c>
      <c r="J208" t="s">
        <v>3</v>
      </c>
      <c r="K208" t="s">
        <v>668</v>
      </c>
      <c r="L208" t="s">
        <v>669</v>
      </c>
    </row>
    <row r="209" spans="1:13" ht="13.5">
      <c r="A209" t="s">
        <v>670</v>
      </c>
      <c r="B209" s="1">
        <v>38486</v>
      </c>
      <c r="C209" t="s">
        <v>671</v>
      </c>
      <c r="D209">
        <v>59</v>
      </c>
      <c r="E209">
        <v>59</v>
      </c>
      <c r="F209">
        <v>7</v>
      </c>
      <c r="G209" t="s">
        <v>2</v>
      </c>
      <c r="H209" t="str">
        <f>"1311  "</f>
        <v>1311  </v>
      </c>
      <c r="J209" t="s">
        <v>3</v>
      </c>
      <c r="K209" t="s">
        <v>672</v>
      </c>
      <c r="L209" t="s">
        <v>673</v>
      </c>
      <c r="M209" t="s">
        <v>674</v>
      </c>
    </row>
    <row r="210" spans="1:12" ht="13.5">
      <c r="A210" t="s">
        <v>675</v>
      </c>
      <c r="B210" s="1">
        <v>38486</v>
      </c>
      <c r="C210" t="s">
        <v>676</v>
      </c>
      <c r="D210">
        <v>59</v>
      </c>
      <c r="E210">
        <v>59</v>
      </c>
      <c r="F210">
        <v>7</v>
      </c>
      <c r="G210" t="s">
        <v>2</v>
      </c>
      <c r="H210" t="str">
        <f>"100123"</f>
        <v>100123</v>
      </c>
      <c r="J210" t="s">
        <v>3</v>
      </c>
      <c r="K210" t="s">
        <v>677</v>
      </c>
      <c r="L210" t="s">
        <v>678</v>
      </c>
    </row>
    <row r="211" spans="1:12" ht="13.5">
      <c r="A211" t="s">
        <v>679</v>
      </c>
      <c r="B211" s="1">
        <v>38486</v>
      </c>
      <c r="C211" t="s">
        <v>680</v>
      </c>
      <c r="D211">
        <v>59</v>
      </c>
      <c r="E211">
        <v>59</v>
      </c>
      <c r="F211">
        <v>7</v>
      </c>
      <c r="G211" t="s">
        <v>2</v>
      </c>
      <c r="H211" t="str">
        <f>"35004C"</f>
        <v>35004C</v>
      </c>
      <c r="J211" t="s">
        <v>3</v>
      </c>
      <c r="K211" t="s">
        <v>681</v>
      </c>
      <c r="L211" t="s">
        <v>682</v>
      </c>
    </row>
    <row r="212" spans="1:10" ht="13.5">
      <c r="A212" t="s">
        <v>683</v>
      </c>
      <c r="B212" s="1">
        <v>38486</v>
      </c>
      <c r="C212" t="s">
        <v>684</v>
      </c>
      <c r="D212">
        <v>59</v>
      </c>
      <c r="E212">
        <v>59</v>
      </c>
      <c r="F212">
        <v>7</v>
      </c>
      <c r="G212" t="s">
        <v>2</v>
      </c>
      <c r="H212" t="str">
        <f>"      "</f>
        <v>      </v>
      </c>
      <c r="J212" t="s">
        <v>3</v>
      </c>
    </row>
    <row r="213" spans="1:12" ht="13.5">
      <c r="A213" t="s">
        <v>685</v>
      </c>
      <c r="B213" s="1">
        <v>38486</v>
      </c>
      <c r="C213" t="s">
        <v>686</v>
      </c>
      <c r="D213">
        <v>59</v>
      </c>
      <c r="E213">
        <v>59</v>
      </c>
      <c r="F213">
        <v>7</v>
      </c>
      <c r="G213" t="s">
        <v>2</v>
      </c>
      <c r="H213" t="str">
        <f>"43008F"</f>
        <v>43008F</v>
      </c>
      <c r="J213" t="s">
        <v>3</v>
      </c>
      <c r="K213" t="s">
        <v>208</v>
      </c>
      <c r="L213" t="s">
        <v>687</v>
      </c>
    </row>
    <row r="214" spans="1:13" ht="13.5">
      <c r="A214" t="s">
        <v>688</v>
      </c>
      <c r="B214" s="1">
        <v>38486</v>
      </c>
      <c r="C214" t="s">
        <v>689</v>
      </c>
      <c r="D214">
        <v>59</v>
      </c>
      <c r="E214">
        <v>59</v>
      </c>
      <c r="F214">
        <v>7</v>
      </c>
      <c r="G214" t="s">
        <v>2</v>
      </c>
      <c r="H214" t="str">
        <f>"11002B"</f>
        <v>11002B</v>
      </c>
      <c r="I214" t="s">
        <v>690</v>
      </c>
      <c r="J214" t="s">
        <v>3</v>
      </c>
      <c r="K214" t="s">
        <v>691</v>
      </c>
      <c r="L214" t="s">
        <v>692</v>
      </c>
      <c r="M214" t="s">
        <v>693</v>
      </c>
    </row>
    <row r="215" spans="1:11" ht="13.5">
      <c r="A215" t="s">
        <v>694</v>
      </c>
      <c r="B215" s="1">
        <v>38486</v>
      </c>
      <c r="C215" t="s">
        <v>695</v>
      </c>
      <c r="D215">
        <v>59</v>
      </c>
      <c r="E215">
        <v>59</v>
      </c>
      <c r="F215">
        <v>7</v>
      </c>
      <c r="G215" t="s">
        <v>2</v>
      </c>
      <c r="H215" t="str">
        <f>"      "</f>
        <v>      </v>
      </c>
      <c r="J215" t="s">
        <v>3</v>
      </c>
      <c r="K215" t="s">
        <v>696</v>
      </c>
    </row>
    <row r="216" spans="1:12" ht="13.5">
      <c r="A216" t="s">
        <v>697</v>
      </c>
      <c r="B216" s="1">
        <v>38486</v>
      </c>
      <c r="C216" t="s">
        <v>698</v>
      </c>
      <c r="D216">
        <v>59</v>
      </c>
      <c r="E216">
        <v>59</v>
      </c>
      <c r="F216">
        <v>7</v>
      </c>
      <c r="G216" t="s">
        <v>2</v>
      </c>
      <c r="H216" t="str">
        <f>"01026A"</f>
        <v>01026A</v>
      </c>
      <c r="J216" t="s">
        <v>3</v>
      </c>
      <c r="K216" t="s">
        <v>699</v>
      </c>
      <c r="L216" t="s">
        <v>700</v>
      </c>
    </row>
    <row r="217" spans="1:13" ht="13.5">
      <c r="A217" t="s">
        <v>1030</v>
      </c>
      <c r="B217" s="1">
        <v>38487</v>
      </c>
      <c r="C217" t="s">
        <v>1031</v>
      </c>
      <c r="D217">
        <v>59</v>
      </c>
      <c r="E217">
        <v>59</v>
      </c>
      <c r="F217">
        <v>144</v>
      </c>
      <c r="G217" t="s">
        <v>702</v>
      </c>
      <c r="H217" t="str">
        <f>"3302  "</f>
        <v>3302  </v>
      </c>
      <c r="J217" t="s">
        <v>3</v>
      </c>
      <c r="L217" t="s">
        <v>1032</v>
      </c>
      <c r="M217" t="s">
        <v>1033</v>
      </c>
    </row>
    <row r="218" spans="1:13" ht="13.5">
      <c r="A218" t="s">
        <v>823</v>
      </c>
      <c r="B218" s="1">
        <v>38487</v>
      </c>
      <c r="C218" t="s">
        <v>824</v>
      </c>
      <c r="D218">
        <v>59</v>
      </c>
      <c r="E218">
        <v>59</v>
      </c>
      <c r="F218">
        <v>7</v>
      </c>
      <c r="G218" t="s">
        <v>2</v>
      </c>
      <c r="H218" t="str">
        <f>"3102  "</f>
        <v>3102  </v>
      </c>
      <c r="J218" t="s">
        <v>3</v>
      </c>
      <c r="K218" t="s">
        <v>825</v>
      </c>
      <c r="L218" t="s">
        <v>200</v>
      </c>
      <c r="M218" t="s">
        <v>826</v>
      </c>
    </row>
    <row r="219" spans="1:12" ht="13.5">
      <c r="A219" t="s">
        <v>827</v>
      </c>
      <c r="B219" s="1">
        <v>38487</v>
      </c>
      <c r="C219" t="s">
        <v>828</v>
      </c>
      <c r="D219">
        <v>59</v>
      </c>
      <c r="E219">
        <v>59</v>
      </c>
      <c r="F219">
        <v>7</v>
      </c>
      <c r="G219" t="s">
        <v>2</v>
      </c>
      <c r="H219" t="str">
        <f>"2504  "</f>
        <v>2504  </v>
      </c>
      <c r="J219" t="s">
        <v>3</v>
      </c>
      <c r="K219" t="s">
        <v>829</v>
      </c>
      <c r="L219" t="s">
        <v>830</v>
      </c>
    </row>
    <row r="220" spans="1:10" ht="13.5">
      <c r="A220" t="s">
        <v>836</v>
      </c>
      <c r="B220" s="1">
        <v>38487</v>
      </c>
      <c r="C220" t="s">
        <v>837</v>
      </c>
      <c r="D220">
        <v>59</v>
      </c>
      <c r="E220">
        <v>59</v>
      </c>
      <c r="F220">
        <v>7</v>
      </c>
      <c r="G220" t="s">
        <v>2</v>
      </c>
      <c r="H220" t="str">
        <f>"      "</f>
        <v>      </v>
      </c>
      <c r="J220" t="s">
        <v>3</v>
      </c>
    </row>
    <row r="221" spans="1:12" ht="13.5">
      <c r="A221" t="s">
        <v>838</v>
      </c>
      <c r="B221" s="1">
        <v>38487</v>
      </c>
      <c r="C221" t="s">
        <v>839</v>
      </c>
      <c r="D221">
        <v>59</v>
      </c>
      <c r="E221">
        <v>59</v>
      </c>
      <c r="F221">
        <v>7</v>
      </c>
      <c r="G221" t="s">
        <v>2</v>
      </c>
      <c r="H221" t="str">
        <f>"4021  "</f>
        <v>4021  </v>
      </c>
      <c r="J221" t="s">
        <v>3</v>
      </c>
      <c r="K221" t="s">
        <v>840</v>
      </c>
      <c r="L221" t="s">
        <v>841</v>
      </c>
    </row>
    <row r="222" spans="1:12" ht="13.5">
      <c r="A222" t="s">
        <v>842</v>
      </c>
      <c r="B222" s="1">
        <v>38487</v>
      </c>
      <c r="C222" t="s">
        <v>843</v>
      </c>
      <c r="D222">
        <v>59</v>
      </c>
      <c r="E222">
        <v>59</v>
      </c>
      <c r="F222">
        <v>7</v>
      </c>
      <c r="G222" t="s">
        <v>2</v>
      </c>
      <c r="H222" t="str">
        <f>"2903  "</f>
        <v>2903  </v>
      </c>
      <c r="J222" t="s">
        <v>3</v>
      </c>
      <c r="K222" t="s">
        <v>844</v>
      </c>
      <c r="L222" t="s">
        <v>845</v>
      </c>
    </row>
    <row r="223" spans="1:12" ht="13.5">
      <c r="A223" t="s">
        <v>846</v>
      </c>
      <c r="B223" s="1">
        <v>38487</v>
      </c>
      <c r="C223" t="s">
        <v>847</v>
      </c>
      <c r="D223">
        <v>59</v>
      </c>
      <c r="E223">
        <v>59</v>
      </c>
      <c r="F223">
        <v>7</v>
      </c>
      <c r="G223" t="s">
        <v>2</v>
      </c>
      <c r="H223" t="str">
        <f>"1813  "</f>
        <v>1813  </v>
      </c>
      <c r="J223" t="s">
        <v>3</v>
      </c>
      <c r="K223" t="s">
        <v>848</v>
      </c>
      <c r="L223" t="s">
        <v>849</v>
      </c>
    </row>
    <row r="224" spans="1:13" ht="13.5">
      <c r="A224" t="s">
        <v>850</v>
      </c>
      <c r="B224" s="1">
        <v>38487</v>
      </c>
      <c r="C224" t="s">
        <v>851</v>
      </c>
      <c r="D224">
        <v>59</v>
      </c>
      <c r="E224">
        <v>59</v>
      </c>
      <c r="F224">
        <v>7</v>
      </c>
      <c r="G224" t="s">
        <v>2</v>
      </c>
      <c r="H224" t="str">
        <f>"0102  "</f>
        <v>0102  </v>
      </c>
      <c r="J224" t="s">
        <v>3</v>
      </c>
      <c r="K224" t="s">
        <v>852</v>
      </c>
      <c r="L224" t="s">
        <v>32</v>
      </c>
      <c r="M224" t="s">
        <v>853</v>
      </c>
    </row>
    <row r="225" spans="1:10" ht="13.5">
      <c r="A225" t="s">
        <v>756</v>
      </c>
      <c r="B225" s="1">
        <v>38487</v>
      </c>
      <c r="C225" t="s">
        <v>757</v>
      </c>
      <c r="D225">
        <v>59</v>
      </c>
      <c r="E225">
        <v>59</v>
      </c>
      <c r="F225">
        <v>21</v>
      </c>
      <c r="G225" t="s">
        <v>2</v>
      </c>
      <c r="H225" t="str">
        <f>"      "</f>
        <v>      </v>
      </c>
      <c r="J225" t="s">
        <v>3</v>
      </c>
    </row>
    <row r="226" spans="1:12" ht="13.5">
      <c r="A226" t="s">
        <v>758</v>
      </c>
      <c r="B226" s="1">
        <v>38487</v>
      </c>
      <c r="C226" t="s">
        <v>759</v>
      </c>
      <c r="D226">
        <v>59</v>
      </c>
      <c r="E226">
        <v>59</v>
      </c>
      <c r="F226">
        <v>21</v>
      </c>
      <c r="G226" t="s">
        <v>2</v>
      </c>
      <c r="H226" t="str">
        <f>"27007A"</f>
        <v>27007A</v>
      </c>
      <c r="J226" t="s">
        <v>3</v>
      </c>
      <c r="K226" t="s">
        <v>760</v>
      </c>
      <c r="L226" t="s">
        <v>761</v>
      </c>
    </row>
    <row r="227" spans="1:12" ht="13.5">
      <c r="A227" t="s">
        <v>29</v>
      </c>
      <c r="B227" s="1">
        <v>38487</v>
      </c>
      <c r="C227" t="s">
        <v>759</v>
      </c>
      <c r="D227">
        <v>59</v>
      </c>
      <c r="E227">
        <v>59</v>
      </c>
      <c r="F227">
        <v>7</v>
      </c>
      <c r="G227" t="s">
        <v>2</v>
      </c>
      <c r="H227" t="str">
        <f>"0102  "</f>
        <v>0102  </v>
      </c>
      <c r="J227" t="s">
        <v>3</v>
      </c>
      <c r="K227" t="s">
        <v>31</v>
      </c>
      <c r="L227" t="s">
        <v>32</v>
      </c>
    </row>
    <row r="228" spans="1:10" ht="13.5">
      <c r="A228" t="s">
        <v>756</v>
      </c>
      <c r="B228" s="1">
        <v>38487</v>
      </c>
      <c r="C228" t="s">
        <v>762</v>
      </c>
      <c r="D228">
        <v>59</v>
      </c>
      <c r="E228">
        <v>59</v>
      </c>
      <c r="F228">
        <v>21</v>
      </c>
      <c r="G228" t="s">
        <v>2</v>
      </c>
      <c r="H228" t="str">
        <f>"      "</f>
        <v>      </v>
      </c>
      <c r="J228" t="s">
        <v>3</v>
      </c>
    </row>
    <row r="229" spans="1:12" ht="13.5">
      <c r="A229" t="s">
        <v>634</v>
      </c>
      <c r="B229" s="1">
        <v>38487</v>
      </c>
      <c r="C229" t="s">
        <v>762</v>
      </c>
      <c r="D229">
        <v>59</v>
      </c>
      <c r="E229">
        <v>59</v>
      </c>
      <c r="F229">
        <v>21</v>
      </c>
      <c r="G229" t="s">
        <v>2</v>
      </c>
      <c r="H229" t="str">
        <f>"200110"</f>
        <v>200110</v>
      </c>
      <c r="J229" t="s">
        <v>3</v>
      </c>
      <c r="K229" t="s">
        <v>636</v>
      </c>
      <c r="L229" t="s">
        <v>637</v>
      </c>
    </row>
    <row r="230" spans="1:12" ht="13.5">
      <c r="A230" t="s">
        <v>763</v>
      </c>
      <c r="B230" s="1">
        <v>38487</v>
      </c>
      <c r="C230" t="s">
        <v>764</v>
      </c>
      <c r="D230">
        <v>59</v>
      </c>
      <c r="E230">
        <v>59</v>
      </c>
      <c r="F230">
        <v>21</v>
      </c>
      <c r="G230" t="s">
        <v>2</v>
      </c>
      <c r="H230" t="str">
        <f>"350104"</f>
        <v>350104</v>
      </c>
      <c r="J230" t="s">
        <v>3</v>
      </c>
      <c r="K230" t="s">
        <v>765</v>
      </c>
      <c r="L230" t="s">
        <v>755</v>
      </c>
    </row>
    <row r="231" spans="1:12" ht="13.5">
      <c r="A231" t="s">
        <v>857</v>
      </c>
      <c r="B231" s="1">
        <v>38487</v>
      </c>
      <c r="C231" t="s">
        <v>858</v>
      </c>
      <c r="D231">
        <v>59</v>
      </c>
      <c r="E231">
        <v>59</v>
      </c>
      <c r="F231">
        <v>7</v>
      </c>
      <c r="G231" t="s">
        <v>2</v>
      </c>
      <c r="H231" t="str">
        <f>"0804  "</f>
        <v>0804  </v>
      </c>
      <c r="J231" t="s">
        <v>3</v>
      </c>
      <c r="K231" t="s">
        <v>859</v>
      </c>
      <c r="L231" t="s">
        <v>860</v>
      </c>
    </row>
    <row r="232" spans="1:10" ht="13.5">
      <c r="A232" t="s">
        <v>861</v>
      </c>
      <c r="B232" s="1">
        <v>38487</v>
      </c>
      <c r="C232" t="s">
        <v>862</v>
      </c>
      <c r="D232">
        <v>59</v>
      </c>
      <c r="E232">
        <v>59</v>
      </c>
      <c r="F232">
        <v>7</v>
      </c>
      <c r="G232" t="s">
        <v>2</v>
      </c>
      <c r="H232" t="str">
        <f>"      "</f>
        <v>      </v>
      </c>
      <c r="J232" t="s">
        <v>3</v>
      </c>
    </row>
    <row r="233" spans="1:13" ht="13.5">
      <c r="A233" t="s">
        <v>766</v>
      </c>
      <c r="B233" s="1">
        <v>38487</v>
      </c>
      <c r="C233" t="s">
        <v>767</v>
      </c>
      <c r="D233">
        <v>59</v>
      </c>
      <c r="E233">
        <v>59</v>
      </c>
      <c r="F233">
        <v>21</v>
      </c>
      <c r="G233" t="s">
        <v>2</v>
      </c>
      <c r="H233" t="str">
        <f>"01026A"</f>
        <v>01026A</v>
      </c>
      <c r="J233" t="s">
        <v>3</v>
      </c>
      <c r="K233" t="s">
        <v>768</v>
      </c>
      <c r="L233" t="s">
        <v>700</v>
      </c>
      <c r="M233" t="s">
        <v>769</v>
      </c>
    </row>
    <row r="234" spans="1:12" ht="13.5">
      <c r="A234" t="s">
        <v>770</v>
      </c>
      <c r="B234" s="1">
        <v>38487</v>
      </c>
      <c r="C234" t="s">
        <v>771</v>
      </c>
      <c r="D234">
        <v>59</v>
      </c>
      <c r="E234">
        <v>59</v>
      </c>
      <c r="F234">
        <v>21</v>
      </c>
      <c r="G234" t="s">
        <v>2</v>
      </c>
      <c r="H234" t="str">
        <f>"0106  "</f>
        <v>0106  </v>
      </c>
      <c r="J234" t="s">
        <v>3</v>
      </c>
      <c r="K234" t="s">
        <v>61</v>
      </c>
      <c r="L234" t="s">
        <v>772</v>
      </c>
    </row>
    <row r="235" spans="1:12" ht="13.5">
      <c r="A235" t="s">
        <v>773</v>
      </c>
      <c r="B235" s="1">
        <v>38487</v>
      </c>
      <c r="C235" t="s">
        <v>774</v>
      </c>
      <c r="D235">
        <v>59</v>
      </c>
      <c r="E235">
        <v>59</v>
      </c>
      <c r="F235">
        <v>21</v>
      </c>
      <c r="G235" t="s">
        <v>2</v>
      </c>
      <c r="H235" t="str">
        <f>"06001A"</f>
        <v>06001A</v>
      </c>
      <c r="J235" t="s">
        <v>3</v>
      </c>
      <c r="K235" t="s">
        <v>16</v>
      </c>
      <c r="L235" t="s">
        <v>775</v>
      </c>
    </row>
    <row r="236" spans="1:10" ht="13.5">
      <c r="A236" t="s">
        <v>776</v>
      </c>
      <c r="B236" s="1">
        <v>38487</v>
      </c>
      <c r="C236" t="s">
        <v>777</v>
      </c>
      <c r="D236">
        <v>59</v>
      </c>
      <c r="E236">
        <v>59</v>
      </c>
      <c r="F236">
        <v>21</v>
      </c>
      <c r="G236" t="s">
        <v>2</v>
      </c>
      <c r="H236" t="str">
        <f>"      "</f>
        <v>      </v>
      </c>
      <c r="J236" t="s">
        <v>3</v>
      </c>
    </row>
    <row r="237" spans="1:10" ht="13.5">
      <c r="A237" t="s">
        <v>778</v>
      </c>
      <c r="B237" s="1">
        <v>38487</v>
      </c>
      <c r="C237" t="s">
        <v>779</v>
      </c>
      <c r="D237">
        <v>57</v>
      </c>
      <c r="E237">
        <v>51</v>
      </c>
      <c r="F237">
        <v>21</v>
      </c>
      <c r="G237" t="s">
        <v>2</v>
      </c>
      <c r="H237" t="str">
        <f>"      "</f>
        <v>      </v>
      </c>
      <c r="J237" t="s">
        <v>3</v>
      </c>
    </row>
    <row r="238" spans="1:10" ht="13.5">
      <c r="A238" t="s">
        <v>780</v>
      </c>
      <c r="B238" s="1">
        <v>38487</v>
      </c>
      <c r="C238" t="s">
        <v>781</v>
      </c>
      <c r="D238">
        <v>59</v>
      </c>
      <c r="E238">
        <v>59</v>
      </c>
      <c r="F238">
        <v>21</v>
      </c>
      <c r="G238" t="s">
        <v>2</v>
      </c>
      <c r="H238" t="str">
        <f>"      "</f>
        <v>      </v>
      </c>
      <c r="J238" t="s">
        <v>3</v>
      </c>
    </row>
    <row r="239" spans="1:12" ht="13.5">
      <c r="A239" t="s">
        <v>782</v>
      </c>
      <c r="B239" s="1">
        <v>38487</v>
      </c>
      <c r="C239" t="s">
        <v>783</v>
      </c>
      <c r="D239">
        <v>59</v>
      </c>
      <c r="E239">
        <v>59</v>
      </c>
      <c r="F239">
        <v>21</v>
      </c>
      <c r="G239" t="s">
        <v>2</v>
      </c>
      <c r="H239" t="str">
        <f>"2534  "</f>
        <v>2534  </v>
      </c>
      <c r="J239" t="s">
        <v>3</v>
      </c>
      <c r="K239" t="s">
        <v>784</v>
      </c>
      <c r="L239" t="s">
        <v>785</v>
      </c>
    </row>
    <row r="240" spans="1:12" ht="13.5">
      <c r="A240" t="s">
        <v>786</v>
      </c>
      <c r="B240" s="1">
        <v>38487</v>
      </c>
      <c r="C240" t="s">
        <v>787</v>
      </c>
      <c r="D240">
        <v>59</v>
      </c>
      <c r="E240">
        <v>59</v>
      </c>
      <c r="F240">
        <v>21</v>
      </c>
      <c r="G240" t="s">
        <v>2</v>
      </c>
      <c r="H240" t="str">
        <f>"2101  "</f>
        <v>2101  </v>
      </c>
      <c r="J240" t="s">
        <v>3</v>
      </c>
      <c r="K240" t="s">
        <v>788</v>
      </c>
      <c r="L240" t="s">
        <v>789</v>
      </c>
    </row>
    <row r="241" spans="1:12" ht="13.5">
      <c r="A241" t="s">
        <v>790</v>
      </c>
      <c r="B241" s="1">
        <v>38487</v>
      </c>
      <c r="C241" t="s">
        <v>791</v>
      </c>
      <c r="D241">
        <v>59</v>
      </c>
      <c r="E241">
        <v>59</v>
      </c>
      <c r="F241">
        <v>21</v>
      </c>
      <c r="G241" t="s">
        <v>2</v>
      </c>
      <c r="H241" t="str">
        <f>"1026  "</f>
        <v>1026  </v>
      </c>
      <c r="J241" t="s">
        <v>3</v>
      </c>
      <c r="K241" t="s">
        <v>792</v>
      </c>
      <c r="L241" t="s">
        <v>793</v>
      </c>
    </row>
    <row r="242" spans="1:10" ht="13.5">
      <c r="A242" t="s">
        <v>794</v>
      </c>
      <c r="B242" s="1">
        <v>38487</v>
      </c>
      <c r="C242" t="s">
        <v>795</v>
      </c>
      <c r="D242">
        <v>59</v>
      </c>
      <c r="E242">
        <v>59</v>
      </c>
      <c r="F242">
        <v>21</v>
      </c>
      <c r="G242" t="s">
        <v>2</v>
      </c>
      <c r="H242" t="str">
        <f>"      "</f>
        <v>      </v>
      </c>
      <c r="J242" t="s">
        <v>3</v>
      </c>
    </row>
    <row r="243" spans="1:13" ht="13.5">
      <c r="A243" t="s">
        <v>796</v>
      </c>
      <c r="B243" s="1">
        <v>38487</v>
      </c>
      <c r="C243" t="s">
        <v>797</v>
      </c>
      <c r="D243">
        <v>59</v>
      </c>
      <c r="E243">
        <v>59</v>
      </c>
      <c r="F243">
        <v>21</v>
      </c>
      <c r="G243" t="s">
        <v>2</v>
      </c>
      <c r="H243" t="str">
        <f>"      "</f>
        <v>      </v>
      </c>
      <c r="J243" t="s">
        <v>3</v>
      </c>
      <c r="M243" t="s">
        <v>798</v>
      </c>
    </row>
    <row r="244" spans="1:12" ht="13.5">
      <c r="A244" t="s">
        <v>799</v>
      </c>
      <c r="B244" s="1">
        <v>38487</v>
      </c>
      <c r="C244" t="s">
        <v>800</v>
      </c>
      <c r="D244">
        <v>59</v>
      </c>
      <c r="E244">
        <v>59</v>
      </c>
      <c r="F244">
        <v>21</v>
      </c>
      <c r="G244" t="s">
        <v>2</v>
      </c>
      <c r="H244" t="str">
        <f>"0131  "</f>
        <v>0131  </v>
      </c>
      <c r="J244" t="s">
        <v>3</v>
      </c>
      <c r="K244" t="s">
        <v>801</v>
      </c>
      <c r="L244" t="s">
        <v>802</v>
      </c>
    </row>
    <row r="245" spans="1:11" ht="13.5">
      <c r="A245" t="s">
        <v>863</v>
      </c>
      <c r="B245" s="1">
        <v>38487</v>
      </c>
      <c r="C245" t="s">
        <v>864</v>
      </c>
      <c r="D245">
        <v>59</v>
      </c>
      <c r="E245">
        <v>59</v>
      </c>
      <c r="F245">
        <v>7</v>
      </c>
      <c r="G245" t="s">
        <v>2</v>
      </c>
      <c r="H245" t="str">
        <f>"      "</f>
        <v>      </v>
      </c>
      <c r="J245" t="s">
        <v>3</v>
      </c>
      <c r="K245" t="s">
        <v>865</v>
      </c>
    </row>
    <row r="246" spans="1:12" ht="13.5">
      <c r="A246" t="s">
        <v>803</v>
      </c>
      <c r="B246" s="1">
        <v>38487</v>
      </c>
      <c r="C246" t="s">
        <v>804</v>
      </c>
      <c r="D246">
        <v>59</v>
      </c>
      <c r="E246">
        <v>59</v>
      </c>
      <c r="F246">
        <v>21</v>
      </c>
      <c r="G246" t="s">
        <v>2</v>
      </c>
      <c r="H246" t="str">
        <f>"1801  "</f>
        <v>1801  </v>
      </c>
      <c r="J246" t="s">
        <v>3</v>
      </c>
      <c r="K246" t="s">
        <v>805</v>
      </c>
      <c r="L246" t="s">
        <v>426</v>
      </c>
    </row>
    <row r="247" spans="1:12" ht="13.5">
      <c r="A247" t="s">
        <v>806</v>
      </c>
      <c r="B247" s="1">
        <v>38487</v>
      </c>
      <c r="C247" t="s">
        <v>807</v>
      </c>
      <c r="D247">
        <v>59</v>
      </c>
      <c r="E247">
        <v>59</v>
      </c>
      <c r="F247">
        <v>21</v>
      </c>
      <c r="G247" t="s">
        <v>2</v>
      </c>
      <c r="H247" t="str">
        <f>"1801  "</f>
        <v>1801  </v>
      </c>
      <c r="J247" t="s">
        <v>3</v>
      </c>
      <c r="K247" t="s">
        <v>808</v>
      </c>
      <c r="L247" t="s">
        <v>426</v>
      </c>
    </row>
    <row r="248" spans="1:12" ht="13.5">
      <c r="A248" t="s">
        <v>866</v>
      </c>
      <c r="B248" s="1">
        <v>38487</v>
      </c>
      <c r="C248" t="s">
        <v>807</v>
      </c>
      <c r="D248">
        <v>59</v>
      </c>
      <c r="E248">
        <v>59</v>
      </c>
      <c r="F248">
        <v>7</v>
      </c>
      <c r="G248" t="s">
        <v>2</v>
      </c>
      <c r="H248" t="str">
        <f>"30004C"</f>
        <v>30004C</v>
      </c>
      <c r="J248" t="s">
        <v>3</v>
      </c>
      <c r="K248" t="s">
        <v>867</v>
      </c>
      <c r="L248" t="s">
        <v>868</v>
      </c>
    </row>
    <row r="249" spans="1:12" ht="13.5">
      <c r="A249" t="s">
        <v>809</v>
      </c>
      <c r="B249" s="1">
        <v>38487</v>
      </c>
      <c r="C249" t="s">
        <v>810</v>
      </c>
      <c r="D249">
        <v>59</v>
      </c>
      <c r="E249">
        <v>59</v>
      </c>
      <c r="F249">
        <v>21</v>
      </c>
      <c r="G249" t="s">
        <v>2</v>
      </c>
      <c r="H249" t="str">
        <f>"2027  "</f>
        <v>2027  </v>
      </c>
      <c r="J249" t="s">
        <v>3</v>
      </c>
      <c r="K249" t="s">
        <v>61</v>
      </c>
      <c r="L249" t="s">
        <v>811</v>
      </c>
    </row>
    <row r="250" spans="1:12" ht="13.5">
      <c r="A250" t="s">
        <v>869</v>
      </c>
      <c r="B250" s="1">
        <v>38487</v>
      </c>
      <c r="C250" t="s">
        <v>870</v>
      </c>
      <c r="D250">
        <v>59</v>
      </c>
      <c r="E250">
        <v>59</v>
      </c>
      <c r="F250">
        <v>7</v>
      </c>
      <c r="G250" t="s">
        <v>2</v>
      </c>
      <c r="H250" t="str">
        <f>"350105"</f>
        <v>350105</v>
      </c>
      <c r="J250" t="s">
        <v>3</v>
      </c>
      <c r="K250" t="s">
        <v>871</v>
      </c>
      <c r="L250" t="s">
        <v>872</v>
      </c>
    </row>
    <row r="251" spans="1:12" ht="13.5">
      <c r="A251" t="s">
        <v>812</v>
      </c>
      <c r="B251" s="1">
        <v>38487</v>
      </c>
      <c r="C251" t="s">
        <v>813</v>
      </c>
      <c r="D251">
        <v>59</v>
      </c>
      <c r="E251">
        <v>59</v>
      </c>
      <c r="F251">
        <v>21</v>
      </c>
      <c r="G251" t="s">
        <v>2</v>
      </c>
      <c r="H251" t="str">
        <f>"010103"</f>
        <v>010103</v>
      </c>
      <c r="J251" t="s">
        <v>3</v>
      </c>
      <c r="K251" t="s">
        <v>814</v>
      </c>
      <c r="L251" t="s">
        <v>815</v>
      </c>
    </row>
    <row r="252" spans="1:13" ht="13.5">
      <c r="A252" t="s">
        <v>873</v>
      </c>
      <c r="B252" s="1">
        <v>38487</v>
      </c>
      <c r="C252" t="s">
        <v>874</v>
      </c>
      <c r="D252">
        <v>59</v>
      </c>
      <c r="E252">
        <v>59</v>
      </c>
      <c r="F252">
        <v>7</v>
      </c>
      <c r="G252" t="s">
        <v>2</v>
      </c>
      <c r="H252" t="str">
        <f>"2012  "</f>
        <v>2012  </v>
      </c>
      <c r="I252" t="s">
        <v>875</v>
      </c>
      <c r="J252" t="s">
        <v>3</v>
      </c>
      <c r="K252" t="s">
        <v>876</v>
      </c>
      <c r="L252" t="s">
        <v>877</v>
      </c>
      <c r="M252" t="s">
        <v>878</v>
      </c>
    </row>
    <row r="253" spans="1:12" ht="13.5">
      <c r="A253" t="s">
        <v>879</v>
      </c>
      <c r="B253" s="1">
        <v>38487</v>
      </c>
      <c r="C253" t="s">
        <v>880</v>
      </c>
      <c r="D253">
        <v>59</v>
      </c>
      <c r="E253">
        <v>59</v>
      </c>
      <c r="F253">
        <v>7</v>
      </c>
      <c r="G253" t="s">
        <v>2</v>
      </c>
      <c r="H253" t="str">
        <f>"220110"</f>
        <v>220110</v>
      </c>
      <c r="J253" t="s">
        <v>3</v>
      </c>
      <c r="K253" t="s">
        <v>881</v>
      </c>
      <c r="L253" t="s">
        <v>882</v>
      </c>
    </row>
    <row r="254" spans="1:12" ht="13.5">
      <c r="A254" t="s">
        <v>816</v>
      </c>
      <c r="B254" s="1">
        <v>38487</v>
      </c>
      <c r="C254" t="s">
        <v>817</v>
      </c>
      <c r="D254">
        <v>59</v>
      </c>
      <c r="E254">
        <v>59</v>
      </c>
      <c r="F254">
        <v>21</v>
      </c>
      <c r="G254" t="s">
        <v>2</v>
      </c>
      <c r="H254" t="str">
        <f>"402103"</f>
        <v>402103</v>
      </c>
      <c r="J254" t="s">
        <v>3</v>
      </c>
      <c r="K254" t="s">
        <v>818</v>
      </c>
      <c r="L254" t="s">
        <v>819</v>
      </c>
    </row>
    <row r="255" spans="1:10" ht="13.5">
      <c r="A255" t="s">
        <v>820</v>
      </c>
      <c r="B255" s="1">
        <v>38487</v>
      </c>
      <c r="C255" t="s">
        <v>821</v>
      </c>
      <c r="D255">
        <v>59</v>
      </c>
      <c r="E255">
        <v>59</v>
      </c>
      <c r="F255">
        <v>21</v>
      </c>
      <c r="G255" t="s">
        <v>2</v>
      </c>
      <c r="H255" t="str">
        <f>"      "</f>
        <v>      </v>
      </c>
      <c r="J255" t="s">
        <v>3</v>
      </c>
    </row>
    <row r="256" spans="1:12" ht="13.5">
      <c r="A256" t="s">
        <v>883</v>
      </c>
      <c r="B256" s="1">
        <v>38487</v>
      </c>
      <c r="C256" t="s">
        <v>821</v>
      </c>
      <c r="D256">
        <v>59</v>
      </c>
      <c r="E256">
        <v>59</v>
      </c>
      <c r="F256">
        <v>7</v>
      </c>
      <c r="G256" t="s">
        <v>2</v>
      </c>
      <c r="H256" t="str">
        <f>"31017I"</f>
        <v>31017I</v>
      </c>
      <c r="J256" t="s">
        <v>3</v>
      </c>
      <c r="K256" t="s">
        <v>884</v>
      </c>
      <c r="L256" t="s">
        <v>885</v>
      </c>
    </row>
    <row r="257" spans="1:12" ht="13.5">
      <c r="A257" t="s">
        <v>886</v>
      </c>
      <c r="B257" s="1">
        <v>38487</v>
      </c>
      <c r="C257" t="s">
        <v>887</v>
      </c>
      <c r="D257">
        <v>59</v>
      </c>
      <c r="E257">
        <v>59</v>
      </c>
      <c r="F257">
        <v>7</v>
      </c>
      <c r="G257" t="s">
        <v>2</v>
      </c>
      <c r="H257" t="str">
        <f>"2002  "</f>
        <v>2002  </v>
      </c>
      <c r="J257" t="s">
        <v>3</v>
      </c>
      <c r="K257" t="s">
        <v>16</v>
      </c>
      <c r="L257" t="s">
        <v>888</v>
      </c>
    </row>
    <row r="258" spans="1:12" ht="13.5">
      <c r="A258" t="s">
        <v>889</v>
      </c>
      <c r="B258" s="1">
        <v>38487</v>
      </c>
      <c r="C258" t="s">
        <v>890</v>
      </c>
      <c r="D258">
        <v>59</v>
      </c>
      <c r="E258">
        <v>59</v>
      </c>
      <c r="F258">
        <v>7</v>
      </c>
      <c r="G258" t="s">
        <v>2</v>
      </c>
      <c r="H258" t="str">
        <f>"2003  "</f>
        <v>2003  </v>
      </c>
      <c r="J258" t="s">
        <v>3</v>
      </c>
      <c r="K258" t="s">
        <v>891</v>
      </c>
      <c r="L258" t="s">
        <v>892</v>
      </c>
    </row>
    <row r="259" spans="1:12" ht="13.5">
      <c r="A259" t="s">
        <v>893</v>
      </c>
      <c r="B259" s="1">
        <v>38487</v>
      </c>
      <c r="C259" t="s">
        <v>894</v>
      </c>
      <c r="D259">
        <v>59</v>
      </c>
      <c r="E259">
        <v>59</v>
      </c>
      <c r="F259">
        <v>7</v>
      </c>
      <c r="G259" t="s">
        <v>2</v>
      </c>
      <c r="H259" t="str">
        <f>"31001D"</f>
        <v>31001D</v>
      </c>
      <c r="J259" t="s">
        <v>3</v>
      </c>
      <c r="K259" t="s">
        <v>895</v>
      </c>
      <c r="L259" t="s">
        <v>896</v>
      </c>
    </row>
    <row r="260" spans="1:12" ht="13.5">
      <c r="A260" t="s">
        <v>897</v>
      </c>
      <c r="B260" s="1">
        <v>38487</v>
      </c>
      <c r="C260" t="s">
        <v>898</v>
      </c>
      <c r="D260">
        <v>59</v>
      </c>
      <c r="E260">
        <v>59</v>
      </c>
      <c r="F260">
        <v>7</v>
      </c>
      <c r="G260" t="s">
        <v>2</v>
      </c>
      <c r="H260" t="str">
        <f>"3513  "</f>
        <v>3513  </v>
      </c>
      <c r="J260" t="s">
        <v>3</v>
      </c>
      <c r="K260" t="s">
        <v>899</v>
      </c>
      <c r="L260" t="s">
        <v>212</v>
      </c>
    </row>
    <row r="261" spans="1:13" ht="13.5">
      <c r="A261" t="s">
        <v>900</v>
      </c>
      <c r="B261" s="1">
        <v>38487</v>
      </c>
      <c r="C261" t="s">
        <v>901</v>
      </c>
      <c r="D261">
        <v>59</v>
      </c>
      <c r="E261">
        <v>59</v>
      </c>
      <c r="F261">
        <v>7</v>
      </c>
      <c r="G261" t="s">
        <v>2</v>
      </c>
      <c r="H261" t="str">
        <f>"4501  "</f>
        <v>4501  </v>
      </c>
      <c r="I261" t="s">
        <v>902</v>
      </c>
      <c r="J261" t="s">
        <v>3</v>
      </c>
      <c r="K261" t="s">
        <v>903</v>
      </c>
      <c r="L261" t="s">
        <v>904</v>
      </c>
      <c r="M261" t="s">
        <v>905</v>
      </c>
    </row>
    <row r="262" spans="1:13" ht="13.5">
      <c r="A262" t="s">
        <v>571</v>
      </c>
      <c r="B262" s="1">
        <v>38487</v>
      </c>
      <c r="C262" t="s">
        <v>743</v>
      </c>
      <c r="D262">
        <v>59</v>
      </c>
      <c r="E262">
        <v>59</v>
      </c>
      <c r="F262">
        <v>144</v>
      </c>
      <c r="G262" t="s">
        <v>702</v>
      </c>
      <c r="H262" t="str">
        <f>"402105"</f>
        <v>402105</v>
      </c>
      <c r="J262" t="s">
        <v>3</v>
      </c>
      <c r="K262" t="s">
        <v>572</v>
      </c>
      <c r="L262" t="s">
        <v>573</v>
      </c>
      <c r="M262" t="s">
        <v>574</v>
      </c>
    </row>
    <row r="263" spans="1:12" ht="13.5">
      <c r="A263" t="s">
        <v>906</v>
      </c>
      <c r="B263" s="1">
        <v>38487</v>
      </c>
      <c r="C263" t="s">
        <v>743</v>
      </c>
      <c r="D263">
        <v>59</v>
      </c>
      <c r="E263">
        <v>59</v>
      </c>
      <c r="F263">
        <v>7</v>
      </c>
      <c r="G263" t="s">
        <v>2</v>
      </c>
      <c r="H263" t="str">
        <f>"42004 "</f>
        <v>42004 </v>
      </c>
      <c r="J263" t="s">
        <v>3</v>
      </c>
      <c r="K263" t="s">
        <v>907</v>
      </c>
      <c r="L263" t="s">
        <v>908</v>
      </c>
    </row>
    <row r="264" spans="1:13" ht="13.5">
      <c r="A264" t="s">
        <v>744</v>
      </c>
      <c r="B264" s="1">
        <v>38487</v>
      </c>
      <c r="C264" t="s">
        <v>745</v>
      </c>
      <c r="D264">
        <v>51</v>
      </c>
      <c r="E264">
        <v>51</v>
      </c>
      <c r="F264">
        <v>144</v>
      </c>
      <c r="G264" t="s">
        <v>702</v>
      </c>
      <c r="H264" t="str">
        <f>"3301  "</f>
        <v>3301  </v>
      </c>
      <c r="J264" t="s">
        <v>3</v>
      </c>
      <c r="K264" t="s">
        <v>746</v>
      </c>
      <c r="L264" t="s">
        <v>747</v>
      </c>
      <c r="M264" t="s">
        <v>748</v>
      </c>
    </row>
    <row r="265" spans="1:12" ht="13.5">
      <c r="A265" t="s">
        <v>749</v>
      </c>
      <c r="B265" s="1">
        <v>38487</v>
      </c>
      <c r="C265" t="s">
        <v>750</v>
      </c>
      <c r="D265">
        <v>59</v>
      </c>
      <c r="E265">
        <v>59</v>
      </c>
      <c r="F265">
        <v>144</v>
      </c>
      <c r="G265" t="s">
        <v>702</v>
      </c>
      <c r="H265" t="str">
        <f>"402101"</f>
        <v>402101</v>
      </c>
      <c r="J265" t="s">
        <v>3</v>
      </c>
      <c r="K265" t="s">
        <v>751</v>
      </c>
      <c r="L265" t="s">
        <v>752</v>
      </c>
    </row>
    <row r="266" spans="1:10" ht="13.5">
      <c r="A266" t="s">
        <v>909</v>
      </c>
      <c r="B266" s="1">
        <v>38487</v>
      </c>
      <c r="C266" t="s">
        <v>910</v>
      </c>
      <c r="D266">
        <v>59</v>
      </c>
      <c r="E266">
        <v>59</v>
      </c>
      <c r="F266">
        <v>7</v>
      </c>
      <c r="G266" t="s">
        <v>2</v>
      </c>
      <c r="H266" t="str">
        <f>"      "</f>
        <v>      </v>
      </c>
      <c r="J266" t="s">
        <v>3</v>
      </c>
    </row>
    <row r="267" spans="1:12" ht="13.5">
      <c r="A267" t="s">
        <v>911</v>
      </c>
      <c r="B267" s="1">
        <v>38487</v>
      </c>
      <c r="C267" t="s">
        <v>912</v>
      </c>
      <c r="D267">
        <v>59</v>
      </c>
      <c r="E267">
        <v>59</v>
      </c>
      <c r="F267">
        <v>7</v>
      </c>
      <c r="G267" t="s">
        <v>2</v>
      </c>
      <c r="H267" t="str">
        <f>"4411  "</f>
        <v>4411  </v>
      </c>
      <c r="J267" t="s">
        <v>3</v>
      </c>
      <c r="K267" t="s">
        <v>913</v>
      </c>
      <c r="L267" t="s">
        <v>317</v>
      </c>
    </row>
    <row r="268" spans="1:12" ht="13.5">
      <c r="A268" t="s">
        <v>753</v>
      </c>
      <c r="B268" s="1">
        <v>38487</v>
      </c>
      <c r="C268" t="s">
        <v>754</v>
      </c>
      <c r="D268">
        <v>41</v>
      </c>
      <c r="E268">
        <v>41</v>
      </c>
      <c r="F268">
        <v>144</v>
      </c>
      <c r="G268" t="s">
        <v>702</v>
      </c>
      <c r="H268" t="str">
        <f>"350104"</f>
        <v>350104</v>
      </c>
      <c r="J268" t="s">
        <v>3</v>
      </c>
      <c r="K268" t="s">
        <v>739</v>
      </c>
      <c r="L268" t="s">
        <v>755</v>
      </c>
    </row>
    <row r="269" spans="1:12" ht="13.5">
      <c r="A269" t="s">
        <v>914</v>
      </c>
      <c r="B269" s="1">
        <v>38487</v>
      </c>
      <c r="C269" t="s">
        <v>915</v>
      </c>
      <c r="D269">
        <v>59</v>
      </c>
      <c r="E269">
        <v>59</v>
      </c>
      <c r="F269">
        <v>7</v>
      </c>
      <c r="G269" t="s">
        <v>2</v>
      </c>
      <c r="H269" t="str">
        <f>"100115"</f>
        <v>100115</v>
      </c>
      <c r="J269" t="s">
        <v>3</v>
      </c>
      <c r="K269" t="s">
        <v>715</v>
      </c>
      <c r="L269" t="s">
        <v>916</v>
      </c>
    </row>
    <row r="270" spans="1:12" ht="13.5">
      <c r="A270" t="s">
        <v>917</v>
      </c>
      <c r="B270" s="1">
        <v>38487</v>
      </c>
      <c r="C270" t="s">
        <v>918</v>
      </c>
      <c r="D270">
        <v>59</v>
      </c>
      <c r="E270">
        <v>59</v>
      </c>
      <c r="F270">
        <v>7</v>
      </c>
      <c r="G270" t="s">
        <v>2</v>
      </c>
      <c r="H270" t="str">
        <f>"1116  "</f>
        <v>1116  </v>
      </c>
      <c r="J270" t="s">
        <v>3</v>
      </c>
      <c r="K270" t="s">
        <v>578</v>
      </c>
      <c r="L270" t="s">
        <v>919</v>
      </c>
    </row>
    <row r="271" spans="1:12" ht="13.5">
      <c r="A271" t="s">
        <v>920</v>
      </c>
      <c r="B271" s="1">
        <v>38487</v>
      </c>
      <c r="C271" t="s">
        <v>921</v>
      </c>
      <c r="D271">
        <v>59</v>
      </c>
      <c r="E271">
        <v>59</v>
      </c>
      <c r="F271">
        <v>7</v>
      </c>
      <c r="G271" t="s">
        <v>2</v>
      </c>
      <c r="H271" t="str">
        <f>"100114"</f>
        <v>100114</v>
      </c>
      <c r="J271" t="s">
        <v>3</v>
      </c>
      <c r="K271" t="s">
        <v>922</v>
      </c>
      <c r="L271" t="s">
        <v>923</v>
      </c>
    </row>
    <row r="272" spans="1:13" ht="13.5">
      <c r="A272" t="s">
        <v>688</v>
      </c>
      <c r="B272" s="1">
        <v>38487</v>
      </c>
      <c r="C272" t="s">
        <v>822</v>
      </c>
      <c r="D272">
        <v>59</v>
      </c>
      <c r="E272">
        <v>59</v>
      </c>
      <c r="F272">
        <v>21</v>
      </c>
      <c r="G272" t="s">
        <v>2</v>
      </c>
      <c r="H272" t="str">
        <f>"11002B"</f>
        <v>11002B</v>
      </c>
      <c r="I272" t="s">
        <v>690</v>
      </c>
      <c r="J272" t="s">
        <v>3</v>
      </c>
      <c r="K272" t="s">
        <v>691</v>
      </c>
      <c r="L272" t="s">
        <v>692</v>
      </c>
      <c r="M272" t="s">
        <v>693</v>
      </c>
    </row>
    <row r="273" spans="1:13" ht="13.5">
      <c r="A273" t="s">
        <v>924</v>
      </c>
      <c r="B273" s="1">
        <v>38487</v>
      </c>
      <c r="C273" t="s">
        <v>925</v>
      </c>
      <c r="D273">
        <v>59</v>
      </c>
      <c r="E273">
        <v>59</v>
      </c>
      <c r="F273">
        <v>7</v>
      </c>
      <c r="G273" t="s">
        <v>2</v>
      </c>
      <c r="H273" t="str">
        <f>"2405  "</f>
        <v>2405  </v>
      </c>
      <c r="J273" t="s">
        <v>3</v>
      </c>
      <c r="K273" t="s">
        <v>926</v>
      </c>
      <c r="L273" t="s">
        <v>927</v>
      </c>
      <c r="M273" t="s">
        <v>928</v>
      </c>
    </row>
    <row r="274" spans="1:12" ht="13.5">
      <c r="A274" t="s">
        <v>929</v>
      </c>
      <c r="B274" s="1">
        <v>38487</v>
      </c>
      <c r="C274" t="s">
        <v>925</v>
      </c>
      <c r="D274">
        <v>59</v>
      </c>
      <c r="E274">
        <v>59</v>
      </c>
      <c r="F274">
        <v>7</v>
      </c>
      <c r="G274" t="s">
        <v>2</v>
      </c>
      <c r="H274" t="str">
        <f>"09001D"</f>
        <v>09001D</v>
      </c>
      <c r="J274" t="s">
        <v>3</v>
      </c>
      <c r="K274" t="s">
        <v>930</v>
      </c>
      <c r="L274" t="s">
        <v>931</v>
      </c>
    </row>
    <row r="275" spans="1:12" ht="13.5">
      <c r="A275" t="s">
        <v>932</v>
      </c>
      <c r="B275" s="1">
        <v>38487</v>
      </c>
      <c r="C275" t="s">
        <v>933</v>
      </c>
      <c r="D275">
        <v>59</v>
      </c>
      <c r="E275">
        <v>59</v>
      </c>
      <c r="F275">
        <v>7</v>
      </c>
      <c r="G275" t="s">
        <v>2</v>
      </c>
      <c r="H275" t="str">
        <f>"2517  "</f>
        <v>2517  </v>
      </c>
      <c r="J275" t="s">
        <v>3</v>
      </c>
      <c r="K275" t="s">
        <v>934</v>
      </c>
      <c r="L275" t="s">
        <v>935</v>
      </c>
    </row>
    <row r="276" spans="1:12" ht="13.5">
      <c r="A276" t="s">
        <v>816</v>
      </c>
      <c r="B276" s="1">
        <v>38487</v>
      </c>
      <c r="C276" t="s">
        <v>936</v>
      </c>
      <c r="D276">
        <v>59</v>
      </c>
      <c r="E276">
        <v>59</v>
      </c>
      <c r="F276">
        <v>7</v>
      </c>
      <c r="G276" t="s">
        <v>2</v>
      </c>
      <c r="H276" t="str">
        <f>"402103"</f>
        <v>402103</v>
      </c>
      <c r="J276" t="s">
        <v>3</v>
      </c>
      <c r="K276" t="s">
        <v>818</v>
      </c>
      <c r="L276" t="s">
        <v>819</v>
      </c>
    </row>
    <row r="277" spans="1:13" ht="13.5">
      <c r="A277" t="s">
        <v>744</v>
      </c>
      <c r="B277" s="1">
        <v>38487</v>
      </c>
      <c r="C277" t="s">
        <v>937</v>
      </c>
      <c r="D277">
        <v>59</v>
      </c>
      <c r="E277">
        <v>59</v>
      </c>
      <c r="F277">
        <v>7</v>
      </c>
      <c r="G277" t="s">
        <v>2</v>
      </c>
      <c r="H277" t="str">
        <f>"3301  "</f>
        <v>3301  </v>
      </c>
      <c r="J277" t="s">
        <v>3</v>
      </c>
      <c r="K277" t="s">
        <v>746</v>
      </c>
      <c r="L277" t="s">
        <v>747</v>
      </c>
      <c r="M277" t="s">
        <v>748</v>
      </c>
    </row>
    <row r="278" spans="1:10" ht="13.5">
      <c r="A278" t="s">
        <v>938</v>
      </c>
      <c r="B278" s="1">
        <v>38487</v>
      </c>
      <c r="C278" t="s">
        <v>939</v>
      </c>
      <c r="D278">
        <v>59</v>
      </c>
      <c r="E278">
        <v>59</v>
      </c>
      <c r="F278">
        <v>7</v>
      </c>
      <c r="G278" t="s">
        <v>2</v>
      </c>
      <c r="H278" t="str">
        <f>"      "</f>
        <v>      </v>
      </c>
      <c r="J278" t="s">
        <v>3</v>
      </c>
    </row>
    <row r="279" spans="1:12" ht="13.5">
      <c r="A279" t="s">
        <v>940</v>
      </c>
      <c r="B279" s="1">
        <v>38487</v>
      </c>
      <c r="C279" t="s">
        <v>941</v>
      </c>
      <c r="D279">
        <v>59</v>
      </c>
      <c r="E279">
        <v>59</v>
      </c>
      <c r="F279">
        <v>7</v>
      </c>
      <c r="G279" t="s">
        <v>2</v>
      </c>
      <c r="H279" t="str">
        <f>"3305  "</f>
        <v>3305  </v>
      </c>
      <c r="J279" t="s">
        <v>3</v>
      </c>
      <c r="K279" t="s">
        <v>942</v>
      </c>
      <c r="L279" t="s">
        <v>468</v>
      </c>
    </row>
    <row r="280" spans="1:12" ht="13.5">
      <c r="A280" t="s">
        <v>943</v>
      </c>
      <c r="B280" s="1">
        <v>38487</v>
      </c>
      <c r="C280" t="s">
        <v>944</v>
      </c>
      <c r="D280">
        <v>59</v>
      </c>
      <c r="E280">
        <v>59</v>
      </c>
      <c r="F280">
        <v>7</v>
      </c>
      <c r="G280" t="s">
        <v>2</v>
      </c>
      <c r="H280" t="str">
        <f>"32013 "</f>
        <v>32013 </v>
      </c>
      <c r="J280" t="s">
        <v>3</v>
      </c>
      <c r="K280" t="s">
        <v>945</v>
      </c>
      <c r="L280" t="s">
        <v>946</v>
      </c>
    </row>
    <row r="281" spans="1:12" ht="13.5">
      <c r="A281" t="s">
        <v>947</v>
      </c>
      <c r="B281" s="1">
        <v>38487</v>
      </c>
      <c r="C281" t="s">
        <v>948</v>
      </c>
      <c r="D281">
        <v>59</v>
      </c>
      <c r="E281">
        <v>59</v>
      </c>
      <c r="F281">
        <v>7</v>
      </c>
      <c r="G281" t="s">
        <v>2</v>
      </c>
      <c r="H281" t="str">
        <f>"220110"</f>
        <v>220110</v>
      </c>
      <c r="J281" t="s">
        <v>3</v>
      </c>
      <c r="K281" t="s">
        <v>949</v>
      </c>
      <c r="L281" t="s">
        <v>882</v>
      </c>
    </row>
    <row r="282" spans="1:12" ht="13.5">
      <c r="A282" t="s">
        <v>950</v>
      </c>
      <c r="B282" s="1">
        <v>38487</v>
      </c>
      <c r="C282" t="s">
        <v>951</v>
      </c>
      <c r="D282">
        <v>59</v>
      </c>
      <c r="E282">
        <v>59</v>
      </c>
      <c r="F282">
        <v>7</v>
      </c>
      <c r="G282" t="s">
        <v>2</v>
      </c>
      <c r="H282" t="str">
        <f>"400107"</f>
        <v>400107</v>
      </c>
      <c r="J282" t="s">
        <v>3</v>
      </c>
      <c r="K282" t="s">
        <v>952</v>
      </c>
      <c r="L282" t="s">
        <v>953</v>
      </c>
    </row>
    <row r="283" spans="1:12" ht="13.5">
      <c r="A283" t="s">
        <v>954</v>
      </c>
      <c r="B283" s="1">
        <v>38487</v>
      </c>
      <c r="C283" t="s">
        <v>955</v>
      </c>
      <c r="D283">
        <v>59</v>
      </c>
      <c r="E283">
        <v>59</v>
      </c>
      <c r="F283">
        <v>7</v>
      </c>
      <c r="G283" t="s">
        <v>2</v>
      </c>
      <c r="H283" t="str">
        <f>"3101  "</f>
        <v>3101  </v>
      </c>
      <c r="J283" t="s">
        <v>3</v>
      </c>
      <c r="K283" t="s">
        <v>956</v>
      </c>
      <c r="L283" t="s">
        <v>179</v>
      </c>
    </row>
    <row r="284" spans="1:13" ht="13.5">
      <c r="A284" t="s">
        <v>957</v>
      </c>
      <c r="B284" s="1">
        <v>38487</v>
      </c>
      <c r="C284" t="s">
        <v>958</v>
      </c>
      <c r="D284">
        <v>59</v>
      </c>
      <c r="E284">
        <v>59</v>
      </c>
      <c r="F284">
        <v>7</v>
      </c>
      <c r="G284" t="s">
        <v>2</v>
      </c>
      <c r="H284" t="str">
        <f>"45002D"</f>
        <v>45002D</v>
      </c>
      <c r="J284" t="s">
        <v>3</v>
      </c>
      <c r="K284" t="s">
        <v>467</v>
      </c>
      <c r="L284" t="s">
        <v>959</v>
      </c>
      <c r="M284" t="s">
        <v>960</v>
      </c>
    </row>
    <row r="285" spans="1:12" ht="13.5">
      <c r="A285" t="s">
        <v>961</v>
      </c>
      <c r="B285" s="1">
        <v>38487</v>
      </c>
      <c r="C285" t="s">
        <v>962</v>
      </c>
      <c r="D285">
        <v>59</v>
      </c>
      <c r="E285">
        <v>59</v>
      </c>
      <c r="F285">
        <v>7</v>
      </c>
      <c r="G285" t="s">
        <v>2</v>
      </c>
      <c r="H285" t="str">
        <f>"4412  "</f>
        <v>4412  </v>
      </c>
      <c r="I285" t="s">
        <v>963</v>
      </c>
      <c r="J285" t="s">
        <v>3</v>
      </c>
      <c r="K285" t="s">
        <v>964</v>
      </c>
      <c r="L285" t="s">
        <v>965</v>
      </c>
    </row>
    <row r="286" spans="1:12" ht="13.5">
      <c r="A286" t="s">
        <v>966</v>
      </c>
      <c r="B286" s="1">
        <v>38487</v>
      </c>
      <c r="C286" t="s">
        <v>967</v>
      </c>
      <c r="D286">
        <v>59</v>
      </c>
      <c r="E286">
        <v>59</v>
      </c>
      <c r="F286">
        <v>7</v>
      </c>
      <c r="G286" t="s">
        <v>2</v>
      </c>
      <c r="H286" t="str">
        <f>"4208  "</f>
        <v>4208  </v>
      </c>
      <c r="J286" t="s">
        <v>3</v>
      </c>
      <c r="K286" t="s">
        <v>398</v>
      </c>
      <c r="L286" t="s">
        <v>968</v>
      </c>
    </row>
    <row r="287" spans="1:12" ht="13.5">
      <c r="A287" t="s">
        <v>969</v>
      </c>
      <c r="B287" s="1">
        <v>38487</v>
      </c>
      <c r="C287" t="s">
        <v>970</v>
      </c>
      <c r="D287">
        <v>59</v>
      </c>
      <c r="E287">
        <v>59</v>
      </c>
      <c r="F287">
        <v>7</v>
      </c>
      <c r="G287" t="s">
        <v>2</v>
      </c>
      <c r="H287" t="str">
        <f>"41006A"</f>
        <v>41006A</v>
      </c>
      <c r="J287" t="s">
        <v>3</v>
      </c>
      <c r="K287" t="s">
        <v>971</v>
      </c>
      <c r="L287" t="s">
        <v>972</v>
      </c>
    </row>
    <row r="288" spans="1:13" ht="13.5">
      <c r="A288" t="s">
        <v>831</v>
      </c>
      <c r="B288" s="1">
        <v>38487</v>
      </c>
      <c r="C288" t="s">
        <v>832</v>
      </c>
      <c r="D288">
        <v>59</v>
      </c>
      <c r="E288">
        <v>59</v>
      </c>
      <c r="F288">
        <v>7</v>
      </c>
      <c r="G288" t="s">
        <v>2</v>
      </c>
      <c r="H288" t="str">
        <f>"3311  "</f>
        <v>3311  </v>
      </c>
      <c r="J288" t="s">
        <v>3</v>
      </c>
      <c r="K288" t="s">
        <v>833</v>
      </c>
      <c r="L288" t="s">
        <v>834</v>
      </c>
      <c r="M288" t="s">
        <v>835</v>
      </c>
    </row>
    <row r="289" spans="1:12" ht="13.5">
      <c r="A289" t="s">
        <v>973</v>
      </c>
      <c r="B289" s="1">
        <v>38487</v>
      </c>
      <c r="C289" t="s">
        <v>202</v>
      </c>
      <c r="D289">
        <v>59</v>
      </c>
      <c r="E289">
        <v>59</v>
      </c>
      <c r="F289">
        <v>7</v>
      </c>
      <c r="G289" t="s">
        <v>2</v>
      </c>
      <c r="H289" t="str">
        <f>"0822  "</f>
        <v>0822  </v>
      </c>
      <c r="J289" t="s">
        <v>3</v>
      </c>
      <c r="K289" t="s">
        <v>974</v>
      </c>
      <c r="L289" t="s">
        <v>975</v>
      </c>
    </row>
    <row r="290" spans="1:12" ht="13.5">
      <c r="A290" t="s">
        <v>976</v>
      </c>
      <c r="B290" s="1">
        <v>38487</v>
      </c>
      <c r="C290" t="s">
        <v>204</v>
      </c>
      <c r="D290">
        <v>59</v>
      </c>
      <c r="E290">
        <v>59</v>
      </c>
      <c r="F290">
        <v>7</v>
      </c>
      <c r="G290" t="s">
        <v>2</v>
      </c>
      <c r="H290" t="str">
        <f>"27021A"</f>
        <v>27021A</v>
      </c>
      <c r="J290" t="s">
        <v>3</v>
      </c>
      <c r="K290" t="s">
        <v>977</v>
      </c>
      <c r="L290" t="s">
        <v>978</v>
      </c>
    </row>
    <row r="291" spans="1:13" ht="13.5">
      <c r="A291" t="s">
        <v>979</v>
      </c>
      <c r="B291" s="1">
        <v>38487</v>
      </c>
      <c r="C291" t="s">
        <v>96</v>
      </c>
      <c r="D291">
        <v>59</v>
      </c>
      <c r="E291">
        <v>59</v>
      </c>
      <c r="F291">
        <v>7</v>
      </c>
      <c r="G291" t="s">
        <v>2</v>
      </c>
      <c r="H291" t="str">
        <f>"110118"</f>
        <v>110118</v>
      </c>
      <c r="J291" t="s">
        <v>3</v>
      </c>
      <c r="L291" t="s">
        <v>980</v>
      </c>
      <c r="M291" t="s">
        <v>981</v>
      </c>
    </row>
    <row r="292" spans="1:12" ht="13.5">
      <c r="A292" t="s">
        <v>982</v>
      </c>
      <c r="B292" s="1">
        <v>38487</v>
      </c>
      <c r="C292" t="s">
        <v>217</v>
      </c>
      <c r="D292">
        <v>59</v>
      </c>
      <c r="E292">
        <v>59</v>
      </c>
      <c r="F292">
        <v>7</v>
      </c>
      <c r="G292" t="s">
        <v>2</v>
      </c>
      <c r="H292" t="str">
        <f>"2205  "</f>
        <v>2205  </v>
      </c>
      <c r="J292" t="s">
        <v>3</v>
      </c>
      <c r="K292" t="s">
        <v>983</v>
      </c>
      <c r="L292" t="s">
        <v>984</v>
      </c>
    </row>
    <row r="293" spans="1:12" ht="13.5">
      <c r="A293" t="s">
        <v>985</v>
      </c>
      <c r="B293" s="1">
        <v>38487</v>
      </c>
      <c r="C293" t="s">
        <v>104</v>
      </c>
      <c r="D293">
        <v>59</v>
      </c>
      <c r="E293">
        <v>59</v>
      </c>
      <c r="F293">
        <v>7</v>
      </c>
      <c r="G293" t="s">
        <v>2</v>
      </c>
      <c r="H293" t="str">
        <f>"2717  "</f>
        <v>2717  </v>
      </c>
      <c r="J293" t="s">
        <v>3</v>
      </c>
      <c r="K293" t="s">
        <v>677</v>
      </c>
      <c r="L293" t="s">
        <v>986</v>
      </c>
    </row>
    <row r="294" spans="1:12" ht="13.5">
      <c r="A294" t="s">
        <v>987</v>
      </c>
      <c r="B294" s="1">
        <v>38487</v>
      </c>
      <c r="C294" t="s">
        <v>988</v>
      </c>
      <c r="D294">
        <v>59</v>
      </c>
      <c r="E294">
        <v>59</v>
      </c>
      <c r="F294">
        <v>7</v>
      </c>
      <c r="G294" t="s">
        <v>2</v>
      </c>
      <c r="H294" t="str">
        <f>"2534  "</f>
        <v>2534  </v>
      </c>
      <c r="J294" t="s">
        <v>3</v>
      </c>
      <c r="K294" t="s">
        <v>989</v>
      </c>
      <c r="L294" t="s">
        <v>785</v>
      </c>
    </row>
    <row r="295" spans="1:12" ht="13.5">
      <c r="A295" t="s">
        <v>990</v>
      </c>
      <c r="B295" s="1">
        <v>38487</v>
      </c>
      <c r="C295" t="s">
        <v>224</v>
      </c>
      <c r="D295">
        <v>59</v>
      </c>
      <c r="E295">
        <v>59</v>
      </c>
      <c r="F295">
        <v>7</v>
      </c>
      <c r="G295" t="s">
        <v>2</v>
      </c>
      <c r="H295" t="str">
        <f>"402107"</f>
        <v>402107</v>
      </c>
      <c r="J295" t="s">
        <v>3</v>
      </c>
      <c r="K295" t="s">
        <v>865</v>
      </c>
      <c r="L295" t="s">
        <v>102</v>
      </c>
    </row>
    <row r="296" spans="1:10" ht="13.5">
      <c r="A296" t="s">
        <v>991</v>
      </c>
      <c r="B296" s="1">
        <v>38487</v>
      </c>
      <c r="C296" t="s">
        <v>224</v>
      </c>
      <c r="D296">
        <v>59</v>
      </c>
      <c r="E296">
        <v>59</v>
      </c>
      <c r="F296">
        <v>7</v>
      </c>
      <c r="G296" t="s">
        <v>2</v>
      </c>
      <c r="H296" t="str">
        <f>"      "</f>
        <v>      </v>
      </c>
      <c r="J296" t="s">
        <v>3</v>
      </c>
    </row>
    <row r="297" spans="1:13" ht="13.5">
      <c r="A297" t="s">
        <v>992</v>
      </c>
      <c r="B297" s="1">
        <v>38487</v>
      </c>
      <c r="C297" t="s">
        <v>228</v>
      </c>
      <c r="D297">
        <v>59</v>
      </c>
      <c r="E297">
        <v>59</v>
      </c>
      <c r="F297">
        <v>7</v>
      </c>
      <c r="G297" t="s">
        <v>2</v>
      </c>
      <c r="H297" t="str">
        <f>"      "</f>
        <v>      </v>
      </c>
      <c r="J297" t="s">
        <v>3</v>
      </c>
      <c r="M297" t="s">
        <v>993</v>
      </c>
    </row>
    <row r="298" spans="1:12" ht="13.5">
      <c r="A298" t="s">
        <v>994</v>
      </c>
      <c r="B298" s="1">
        <v>38487</v>
      </c>
      <c r="C298" t="s">
        <v>234</v>
      </c>
      <c r="D298">
        <v>59</v>
      </c>
      <c r="E298">
        <v>59</v>
      </c>
      <c r="F298">
        <v>7</v>
      </c>
      <c r="G298" t="s">
        <v>2</v>
      </c>
      <c r="H298" t="str">
        <f>"110106"</f>
        <v>110106</v>
      </c>
      <c r="J298" t="s">
        <v>3</v>
      </c>
      <c r="K298" t="s">
        <v>995</v>
      </c>
      <c r="L298" t="s">
        <v>996</v>
      </c>
    </row>
    <row r="299" spans="1:12" ht="13.5">
      <c r="A299" t="s">
        <v>997</v>
      </c>
      <c r="B299" s="1">
        <v>38487</v>
      </c>
      <c r="C299" t="s">
        <v>246</v>
      </c>
      <c r="D299">
        <v>59</v>
      </c>
      <c r="E299">
        <v>59</v>
      </c>
      <c r="F299">
        <v>7</v>
      </c>
      <c r="G299" t="s">
        <v>2</v>
      </c>
      <c r="H299" t="str">
        <f>"2011  "</f>
        <v>2011  </v>
      </c>
      <c r="J299" t="s">
        <v>3</v>
      </c>
      <c r="K299" t="s">
        <v>998</v>
      </c>
      <c r="L299" t="s">
        <v>999</v>
      </c>
    </row>
    <row r="300" spans="1:12" ht="13.5">
      <c r="A300" t="s">
        <v>1000</v>
      </c>
      <c r="B300" s="1">
        <v>38487</v>
      </c>
      <c r="C300" t="s">
        <v>252</v>
      </c>
      <c r="D300">
        <v>59</v>
      </c>
      <c r="E300">
        <v>59</v>
      </c>
      <c r="F300">
        <v>7</v>
      </c>
      <c r="G300" t="s">
        <v>2</v>
      </c>
      <c r="H300" t="str">
        <f>"402107"</f>
        <v>402107</v>
      </c>
      <c r="J300" t="s">
        <v>3</v>
      </c>
      <c r="K300" t="s">
        <v>1001</v>
      </c>
      <c r="L300" t="s">
        <v>102</v>
      </c>
    </row>
    <row r="301" spans="1:10" ht="13.5">
      <c r="A301" t="s">
        <v>1002</v>
      </c>
      <c r="B301" s="1">
        <v>38487</v>
      </c>
      <c r="C301" t="s">
        <v>1003</v>
      </c>
      <c r="D301">
        <v>59</v>
      </c>
      <c r="E301">
        <v>59</v>
      </c>
      <c r="F301">
        <v>7</v>
      </c>
      <c r="G301" t="s">
        <v>2</v>
      </c>
      <c r="H301" t="str">
        <f>"      "</f>
        <v>      </v>
      </c>
      <c r="J301" t="s">
        <v>3</v>
      </c>
    </row>
    <row r="302" spans="1:12" ht="13.5">
      <c r="A302" t="s">
        <v>1004</v>
      </c>
      <c r="B302" s="1">
        <v>38487</v>
      </c>
      <c r="C302" t="s">
        <v>1005</v>
      </c>
      <c r="D302">
        <v>59</v>
      </c>
      <c r="E302">
        <v>59</v>
      </c>
      <c r="F302">
        <v>7</v>
      </c>
      <c r="G302" t="s">
        <v>2</v>
      </c>
      <c r="H302" t="str">
        <f>"2008  "</f>
        <v>2008  </v>
      </c>
      <c r="J302" t="s">
        <v>3</v>
      </c>
      <c r="K302" t="s">
        <v>930</v>
      </c>
      <c r="L302" t="s">
        <v>1006</v>
      </c>
    </row>
    <row r="303" spans="1:12" ht="13.5">
      <c r="A303" t="s">
        <v>1007</v>
      </c>
      <c r="B303" s="1">
        <v>38487</v>
      </c>
      <c r="C303" t="s">
        <v>258</v>
      </c>
      <c r="D303">
        <v>59</v>
      </c>
      <c r="E303">
        <v>59</v>
      </c>
      <c r="F303">
        <v>7</v>
      </c>
      <c r="G303" t="s">
        <v>2</v>
      </c>
      <c r="H303" t="str">
        <f>"2014  "</f>
        <v>2014  </v>
      </c>
      <c r="J303" t="s">
        <v>3</v>
      </c>
      <c r="K303" t="s">
        <v>1008</v>
      </c>
      <c r="L303" t="s">
        <v>1009</v>
      </c>
    </row>
    <row r="304" spans="1:12" ht="13.5">
      <c r="A304" t="s">
        <v>1010</v>
      </c>
      <c r="B304" s="1">
        <v>38487</v>
      </c>
      <c r="C304" t="s">
        <v>115</v>
      </c>
      <c r="D304">
        <v>59</v>
      </c>
      <c r="E304">
        <v>59</v>
      </c>
      <c r="F304">
        <v>7</v>
      </c>
      <c r="G304" t="s">
        <v>2</v>
      </c>
      <c r="H304" t="str">
        <f>"2531  "</f>
        <v>2531  </v>
      </c>
      <c r="J304" t="s">
        <v>3</v>
      </c>
      <c r="K304" t="s">
        <v>1011</v>
      </c>
      <c r="L304" t="s">
        <v>1012</v>
      </c>
    </row>
    <row r="305" spans="1:12" ht="13.5">
      <c r="A305" t="s">
        <v>1013</v>
      </c>
      <c r="B305" s="1">
        <v>38487</v>
      </c>
      <c r="C305" t="s">
        <v>1014</v>
      </c>
      <c r="D305">
        <v>59</v>
      </c>
      <c r="E305">
        <v>59</v>
      </c>
      <c r="F305">
        <v>7</v>
      </c>
      <c r="G305" t="s">
        <v>2</v>
      </c>
      <c r="H305" t="str">
        <f>"2005  "</f>
        <v>2005  </v>
      </c>
      <c r="J305" t="s">
        <v>3</v>
      </c>
      <c r="K305" t="s">
        <v>1015</v>
      </c>
      <c r="L305" t="s">
        <v>1016</v>
      </c>
    </row>
    <row r="306" spans="1:13" ht="13.5">
      <c r="A306" t="s">
        <v>1017</v>
      </c>
      <c r="B306" s="1">
        <v>38487</v>
      </c>
      <c r="C306" t="s">
        <v>122</v>
      </c>
      <c r="D306">
        <v>59</v>
      </c>
      <c r="E306">
        <v>59</v>
      </c>
      <c r="F306">
        <v>7</v>
      </c>
      <c r="G306" t="s">
        <v>2</v>
      </c>
      <c r="H306" t="str">
        <f>"1819  "</f>
        <v>1819  </v>
      </c>
      <c r="J306" t="s">
        <v>3</v>
      </c>
      <c r="K306" t="s">
        <v>1018</v>
      </c>
      <c r="L306" t="s">
        <v>1019</v>
      </c>
      <c r="M306" t="s">
        <v>1020</v>
      </c>
    </row>
    <row r="307" spans="1:12" ht="13.5">
      <c r="A307" t="s">
        <v>1021</v>
      </c>
      <c r="B307" s="1">
        <v>38487</v>
      </c>
      <c r="C307" t="s">
        <v>269</v>
      </c>
      <c r="D307">
        <v>59</v>
      </c>
      <c r="E307">
        <v>59</v>
      </c>
      <c r="F307">
        <v>7</v>
      </c>
      <c r="G307" t="s">
        <v>2</v>
      </c>
      <c r="H307" t="str">
        <f>"2702  "</f>
        <v>2702  </v>
      </c>
      <c r="J307" t="s">
        <v>3</v>
      </c>
      <c r="K307" t="s">
        <v>325</v>
      </c>
      <c r="L307" t="s">
        <v>1022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山口博司</dc:creator>
  <cp:keywords/>
  <dc:description/>
  <cp:lastModifiedBy>山口博司</cp:lastModifiedBy>
  <dcterms:created xsi:type="dcterms:W3CDTF">2005-07-02T05:10:35Z</dcterms:created>
  <dcterms:modified xsi:type="dcterms:W3CDTF">2005-07-02T05:18:55Z</dcterms:modified>
  <cp:category/>
  <cp:version/>
  <cp:contentType/>
  <cp:contentStatus/>
</cp:coreProperties>
</file>